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xr:revisionPtr revIDLastSave="0" documentId="8_{6D90B2F7-1FF0-423A-A63C-DF0FDEF480C6}" xr6:coauthVersionLast="47" xr6:coauthVersionMax="47" xr10:uidLastSave="{00000000-0000-0000-0000-000000000000}"/>
  <bookViews>
    <workbookView xWindow="5235" yWindow="2010" windowWidth="21585" windowHeight="11385" tabRatio="296" firstSheet="2" activeTab="2" xr2:uid="{00000000-000D-0000-FFFF-FFFF00000000}"/>
  </bookViews>
  <sheets>
    <sheet name="Modul1" sheetId="1" state="veryHidden" r:id="rId1"/>
    <sheet name="B-Daten" sheetId="3" state="hidden" r:id="rId2"/>
    <sheet name="report" sheetId="2" r:id="rId3"/>
    <sheet name="trend" sheetId="4" r:id="rId4"/>
  </sheets>
  <definedNames>
    <definedName name="_xlnm.Print_Area" localSheetId="3">trend!$A$1:$L$72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18" i="2" l="1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44" i="2"/>
  <c r="CD45" i="2"/>
  <c r="CD46" i="2"/>
  <c r="CD47" i="2"/>
  <c r="CD17" i="2"/>
  <c r="CK47" i="2" l="1"/>
  <c r="CJ47" i="2"/>
  <c r="CK46" i="2"/>
  <c r="CJ46" i="2"/>
  <c r="CK45" i="2"/>
  <c r="CJ45" i="2"/>
  <c r="CK44" i="2"/>
  <c r="CJ44" i="2"/>
  <c r="CK43" i="2"/>
  <c r="CJ43" i="2"/>
  <c r="CK42" i="2"/>
  <c r="CJ42" i="2"/>
  <c r="CK41" i="2"/>
  <c r="CJ41" i="2"/>
  <c r="CK40" i="2"/>
  <c r="CJ40" i="2"/>
  <c r="CK39" i="2"/>
  <c r="CJ39" i="2"/>
  <c r="CK38" i="2"/>
  <c r="CJ38" i="2"/>
  <c r="CK37" i="2"/>
  <c r="CJ37" i="2"/>
  <c r="CK36" i="2"/>
  <c r="CJ36" i="2"/>
  <c r="CK35" i="2"/>
  <c r="CJ35" i="2"/>
  <c r="CK34" i="2"/>
  <c r="CJ34" i="2"/>
  <c r="CK33" i="2"/>
  <c r="CJ33" i="2"/>
  <c r="CK32" i="2"/>
  <c r="CJ32" i="2"/>
  <c r="CK31" i="2"/>
  <c r="CJ31" i="2"/>
  <c r="CK30" i="2"/>
  <c r="CJ30" i="2"/>
  <c r="CK29" i="2"/>
  <c r="CJ29" i="2"/>
  <c r="CK28" i="2"/>
  <c r="CJ28" i="2"/>
  <c r="CK27" i="2"/>
  <c r="CJ27" i="2"/>
  <c r="CK26" i="2"/>
  <c r="CJ26" i="2"/>
  <c r="CK25" i="2"/>
  <c r="CJ25" i="2"/>
  <c r="CK24" i="2"/>
  <c r="CJ24" i="2"/>
  <c r="CK23" i="2"/>
  <c r="CJ23" i="2"/>
  <c r="CK22" i="2"/>
  <c r="CJ22" i="2"/>
  <c r="CK21" i="2"/>
  <c r="CJ21" i="2"/>
  <c r="CK20" i="2"/>
  <c r="CJ20" i="2"/>
  <c r="CK19" i="2"/>
  <c r="CJ19" i="2"/>
  <c r="CK18" i="2"/>
  <c r="CJ18" i="2"/>
  <c r="CK17" i="2"/>
  <c r="CJ17" i="2"/>
  <c r="BQ47" i="2" l="1"/>
  <c r="BQ46" i="2"/>
  <c r="BQ45" i="2"/>
  <c r="BQ44" i="2"/>
  <c r="BQ43" i="2"/>
  <c r="BQ42" i="2"/>
  <c r="BQ41" i="2"/>
  <c r="BQ40" i="2"/>
  <c r="BQ39" i="2"/>
  <c r="BQ38" i="2"/>
  <c r="BQ37" i="2"/>
  <c r="BQ36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J47" i="2" l="1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BQ48" i="2" l="1"/>
  <c r="CM47" i="2"/>
  <c r="CM46" i="2"/>
  <c r="CM45" i="2"/>
  <c r="CM44" i="2"/>
  <c r="CM43" i="2"/>
  <c r="CM42" i="2"/>
  <c r="CM41" i="2"/>
  <c r="CM40" i="2"/>
  <c r="CM39" i="2"/>
  <c r="CM38" i="2"/>
  <c r="CM37" i="2"/>
  <c r="CM36" i="2"/>
  <c r="CM35" i="2"/>
  <c r="CM34" i="2"/>
  <c r="CM33" i="2"/>
  <c r="CM32" i="2"/>
  <c r="CM31" i="2"/>
  <c r="CM30" i="2"/>
  <c r="CM29" i="2"/>
  <c r="CM28" i="2"/>
  <c r="CM27" i="2"/>
  <c r="CM26" i="2"/>
  <c r="CM25" i="2"/>
  <c r="CM24" i="2"/>
  <c r="CM23" i="2"/>
  <c r="CM22" i="2"/>
  <c r="CM21" i="2"/>
  <c r="CM20" i="2"/>
  <c r="CM19" i="2"/>
  <c r="CM18" i="2"/>
  <c r="CM17" i="2"/>
  <c r="CM49" i="2" l="1"/>
  <c r="BS16" i="2"/>
  <c r="BT16" i="2" s="1"/>
  <c r="CK48" i="2" l="1"/>
  <c r="CE47" i="2"/>
  <c r="CE46" i="2"/>
  <c r="CE45" i="2"/>
  <c r="CE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P47" i="2"/>
  <c r="CP46" i="2"/>
  <c r="CP45" i="2"/>
  <c r="CP44" i="2"/>
  <c r="CP43" i="2"/>
  <c r="CP42" i="2"/>
  <c r="CP41" i="2"/>
  <c r="CP40" i="2"/>
  <c r="CP39" i="2"/>
  <c r="CP38" i="2"/>
  <c r="CP37" i="2"/>
  <c r="CP36" i="2"/>
  <c r="CP35" i="2"/>
  <c r="CP34" i="2"/>
  <c r="CP33" i="2"/>
  <c r="CP32" i="2"/>
  <c r="CP31" i="2"/>
  <c r="CP30" i="2"/>
  <c r="CP29" i="2"/>
  <c r="CP28" i="2"/>
  <c r="CP27" i="2"/>
  <c r="CP26" i="2"/>
  <c r="CP25" i="2"/>
  <c r="CP24" i="2"/>
  <c r="CP23" i="2"/>
  <c r="CP22" i="2"/>
  <c r="CP21" i="2"/>
  <c r="CP20" i="2"/>
  <c r="CP19" i="2"/>
  <c r="CP18" i="2"/>
  <c r="CP17" i="2"/>
  <c r="CQ47" i="2"/>
  <c r="CQ46" i="2"/>
  <c r="CQ45" i="2"/>
  <c r="CQ44" i="2"/>
  <c r="CQ43" i="2"/>
  <c r="CQ42" i="2"/>
  <c r="CQ41" i="2"/>
  <c r="CQ40" i="2"/>
  <c r="CQ39" i="2"/>
  <c r="CQ38" i="2"/>
  <c r="CQ37" i="2"/>
  <c r="CQ36" i="2"/>
  <c r="CQ35" i="2"/>
  <c r="CQ34" i="2"/>
  <c r="CQ33" i="2"/>
  <c r="CQ32" i="2"/>
  <c r="CQ31" i="2"/>
  <c r="CQ30" i="2"/>
  <c r="CQ29" i="2"/>
  <c r="CQ28" i="2"/>
  <c r="CQ27" i="2"/>
  <c r="CQ26" i="2"/>
  <c r="CQ25" i="2"/>
  <c r="CQ24" i="2"/>
  <c r="CQ23" i="2"/>
  <c r="CQ22" i="2"/>
  <c r="CQ21" i="2"/>
  <c r="CQ20" i="2"/>
  <c r="CQ19" i="2"/>
  <c r="CQ18" i="2"/>
  <c r="CQ17" i="2"/>
  <c r="BM47" i="2"/>
  <c r="BM46" i="2"/>
  <c r="BM45" i="2"/>
  <c r="BM44" i="2"/>
  <c r="BM43" i="2"/>
  <c r="BM42" i="2"/>
  <c r="BM41" i="2"/>
  <c r="BM40" i="2"/>
  <c r="BM39" i="2"/>
  <c r="BM38" i="2"/>
  <c r="BM37" i="2"/>
  <c r="BM36" i="2"/>
  <c r="BM35" i="2"/>
  <c r="BM34" i="2"/>
  <c r="BM33" i="2"/>
  <c r="BM32" i="2"/>
  <c r="BM31" i="2"/>
  <c r="BM30" i="2"/>
  <c r="BM29" i="2"/>
  <c r="BM28" i="2"/>
  <c r="BM27" i="2"/>
  <c r="BM26" i="2"/>
  <c r="BM25" i="2"/>
  <c r="BM24" i="2"/>
  <c r="BM23" i="2"/>
  <c r="BM22" i="2"/>
  <c r="BM21" i="2"/>
  <c r="BM20" i="2"/>
  <c r="BM19" i="2"/>
  <c r="BM18" i="2"/>
  <c r="BM17" i="2"/>
  <c r="BD47" i="2"/>
  <c r="BD46" i="2"/>
  <c r="BD45" i="2"/>
  <c r="BD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D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D18" i="2"/>
  <c r="BD17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E17" i="2"/>
  <c r="G17" i="2"/>
  <c r="F17" i="2"/>
  <c r="CN47" i="2" l="1"/>
  <c r="CL47" i="2"/>
  <c r="CI47" i="2"/>
  <c r="CH47" i="2"/>
  <c r="CG47" i="2"/>
  <c r="CF47" i="2"/>
  <c r="CN46" i="2"/>
  <c r="CL46" i="2"/>
  <c r="CI46" i="2"/>
  <c r="CH46" i="2"/>
  <c r="CG46" i="2"/>
  <c r="CF46" i="2"/>
  <c r="CN45" i="2"/>
  <c r="CL45" i="2"/>
  <c r="CI45" i="2"/>
  <c r="CH45" i="2"/>
  <c r="CG45" i="2"/>
  <c r="CF45" i="2"/>
  <c r="CN44" i="2"/>
  <c r="CL44" i="2"/>
  <c r="CI44" i="2"/>
  <c r="CH44" i="2"/>
  <c r="CG44" i="2"/>
  <c r="CF44" i="2"/>
  <c r="CN43" i="2"/>
  <c r="CL43" i="2"/>
  <c r="CI43" i="2"/>
  <c r="CH43" i="2"/>
  <c r="CG43" i="2"/>
  <c r="CF43" i="2"/>
  <c r="CN42" i="2"/>
  <c r="CL42" i="2"/>
  <c r="CI42" i="2"/>
  <c r="CH42" i="2"/>
  <c r="CG42" i="2"/>
  <c r="CF42" i="2"/>
  <c r="CN41" i="2"/>
  <c r="CL41" i="2"/>
  <c r="CI41" i="2"/>
  <c r="CH41" i="2"/>
  <c r="CG41" i="2"/>
  <c r="CF41" i="2"/>
  <c r="CN40" i="2"/>
  <c r="CL40" i="2"/>
  <c r="CI40" i="2"/>
  <c r="CH40" i="2"/>
  <c r="CG40" i="2"/>
  <c r="CF40" i="2"/>
  <c r="CN39" i="2"/>
  <c r="CL39" i="2"/>
  <c r="CI39" i="2"/>
  <c r="CH39" i="2"/>
  <c r="CG39" i="2"/>
  <c r="CF39" i="2"/>
  <c r="CN38" i="2"/>
  <c r="CL38" i="2"/>
  <c r="CI38" i="2"/>
  <c r="CH38" i="2"/>
  <c r="CG38" i="2"/>
  <c r="CF38" i="2"/>
  <c r="CN37" i="2"/>
  <c r="CL37" i="2"/>
  <c r="CI37" i="2"/>
  <c r="CH37" i="2"/>
  <c r="CG37" i="2"/>
  <c r="CF37" i="2"/>
  <c r="CN36" i="2"/>
  <c r="CL36" i="2"/>
  <c r="CI36" i="2"/>
  <c r="CH36" i="2"/>
  <c r="CG36" i="2"/>
  <c r="CF36" i="2"/>
  <c r="CN35" i="2"/>
  <c r="CL35" i="2"/>
  <c r="CI35" i="2"/>
  <c r="CH35" i="2"/>
  <c r="CG35" i="2"/>
  <c r="CF35" i="2"/>
  <c r="CN34" i="2"/>
  <c r="CL34" i="2"/>
  <c r="CI34" i="2"/>
  <c r="CH34" i="2"/>
  <c r="CG34" i="2"/>
  <c r="CF34" i="2"/>
  <c r="CN33" i="2"/>
  <c r="CL33" i="2"/>
  <c r="CI33" i="2"/>
  <c r="CH33" i="2"/>
  <c r="CG33" i="2"/>
  <c r="CF33" i="2"/>
  <c r="CN32" i="2"/>
  <c r="CL32" i="2"/>
  <c r="CI32" i="2"/>
  <c r="CH32" i="2"/>
  <c r="CG32" i="2"/>
  <c r="CF32" i="2"/>
  <c r="CN31" i="2"/>
  <c r="CL31" i="2"/>
  <c r="CI31" i="2"/>
  <c r="CH31" i="2"/>
  <c r="CG31" i="2"/>
  <c r="CF31" i="2"/>
  <c r="CN30" i="2"/>
  <c r="CL30" i="2"/>
  <c r="CI30" i="2"/>
  <c r="CH30" i="2"/>
  <c r="CG30" i="2"/>
  <c r="CF30" i="2"/>
  <c r="CN29" i="2"/>
  <c r="CL29" i="2"/>
  <c r="CI29" i="2"/>
  <c r="CH29" i="2"/>
  <c r="CG29" i="2"/>
  <c r="CF29" i="2"/>
  <c r="CN28" i="2"/>
  <c r="CL28" i="2"/>
  <c r="CI28" i="2"/>
  <c r="CH28" i="2"/>
  <c r="CG28" i="2"/>
  <c r="CF28" i="2"/>
  <c r="CN27" i="2"/>
  <c r="CL27" i="2"/>
  <c r="CI27" i="2"/>
  <c r="CH27" i="2"/>
  <c r="CG27" i="2"/>
  <c r="CF27" i="2"/>
  <c r="CN26" i="2"/>
  <c r="CL26" i="2"/>
  <c r="CI26" i="2"/>
  <c r="CH26" i="2"/>
  <c r="CG26" i="2"/>
  <c r="CF26" i="2"/>
  <c r="CN25" i="2"/>
  <c r="CL25" i="2"/>
  <c r="CI25" i="2"/>
  <c r="CH25" i="2"/>
  <c r="CG25" i="2"/>
  <c r="CF25" i="2"/>
  <c r="CN24" i="2"/>
  <c r="CL24" i="2"/>
  <c r="CI24" i="2"/>
  <c r="CH24" i="2"/>
  <c r="CG24" i="2"/>
  <c r="CF24" i="2"/>
  <c r="CN23" i="2"/>
  <c r="CL23" i="2"/>
  <c r="CI23" i="2"/>
  <c r="CH23" i="2"/>
  <c r="CG23" i="2"/>
  <c r="CF23" i="2"/>
  <c r="CN22" i="2"/>
  <c r="CL22" i="2"/>
  <c r="CI22" i="2"/>
  <c r="CH22" i="2"/>
  <c r="CG22" i="2"/>
  <c r="CF22" i="2"/>
  <c r="CN21" i="2"/>
  <c r="CL21" i="2"/>
  <c r="CI21" i="2"/>
  <c r="CH21" i="2"/>
  <c r="CG21" i="2"/>
  <c r="CF21" i="2"/>
  <c r="CN20" i="2"/>
  <c r="CL20" i="2"/>
  <c r="CI20" i="2"/>
  <c r="CH20" i="2"/>
  <c r="CG20" i="2"/>
  <c r="CF20" i="2"/>
  <c r="CN19" i="2"/>
  <c r="CL19" i="2"/>
  <c r="CI19" i="2"/>
  <c r="CH19" i="2"/>
  <c r="CG19" i="2"/>
  <c r="CF19" i="2"/>
  <c r="CN18" i="2"/>
  <c r="CL18" i="2"/>
  <c r="CI18" i="2"/>
  <c r="CH18" i="2"/>
  <c r="CG18" i="2"/>
  <c r="CF18" i="2"/>
  <c r="CN17" i="2"/>
  <c r="CO17" i="2"/>
  <c r="CL17" i="2"/>
  <c r="CI17" i="2"/>
  <c r="CH17" i="2"/>
  <c r="CG17" i="2"/>
  <c r="CF1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CC17" i="2"/>
  <c r="CB17" i="2"/>
  <c r="CA17" i="2"/>
  <c r="BZ17" i="2"/>
  <c r="BZ49" i="2" s="1"/>
  <c r="BY17" i="2"/>
  <c r="BX17" i="2"/>
  <c r="BW17" i="2"/>
  <c r="BV17" i="2"/>
  <c r="BU17" i="2"/>
  <c r="BT17" i="2"/>
  <c r="BS17" i="2"/>
  <c r="BR17" i="2"/>
  <c r="BE47" i="2"/>
  <c r="BC47" i="2"/>
  <c r="BB47" i="2"/>
  <c r="AZ47" i="2"/>
  <c r="AY47" i="2"/>
  <c r="AX47" i="2"/>
  <c r="AW47" i="2"/>
  <c r="BE46" i="2"/>
  <c r="BC46" i="2"/>
  <c r="BB46" i="2"/>
  <c r="AZ46" i="2"/>
  <c r="AY46" i="2"/>
  <c r="AX46" i="2"/>
  <c r="AW46" i="2"/>
  <c r="BE45" i="2"/>
  <c r="BC45" i="2"/>
  <c r="BB45" i="2"/>
  <c r="AZ45" i="2"/>
  <c r="AY45" i="2"/>
  <c r="AX45" i="2"/>
  <c r="AW45" i="2"/>
  <c r="BE44" i="2"/>
  <c r="BC44" i="2"/>
  <c r="BB44" i="2"/>
  <c r="AZ44" i="2"/>
  <c r="AY44" i="2"/>
  <c r="AX44" i="2"/>
  <c r="AW44" i="2"/>
  <c r="BE43" i="2"/>
  <c r="BC43" i="2"/>
  <c r="BB43" i="2"/>
  <c r="AZ43" i="2"/>
  <c r="AY43" i="2"/>
  <c r="AX43" i="2"/>
  <c r="AW43" i="2"/>
  <c r="BE42" i="2"/>
  <c r="BC42" i="2"/>
  <c r="BB42" i="2"/>
  <c r="AZ42" i="2"/>
  <c r="AY42" i="2"/>
  <c r="AX42" i="2"/>
  <c r="AW42" i="2"/>
  <c r="BE41" i="2"/>
  <c r="BC41" i="2"/>
  <c r="BB41" i="2"/>
  <c r="AZ41" i="2"/>
  <c r="AY41" i="2"/>
  <c r="AX41" i="2"/>
  <c r="AW41" i="2"/>
  <c r="BE40" i="2"/>
  <c r="BC40" i="2"/>
  <c r="BB40" i="2"/>
  <c r="AZ40" i="2"/>
  <c r="AY40" i="2"/>
  <c r="AX40" i="2"/>
  <c r="AW40" i="2"/>
  <c r="BE39" i="2"/>
  <c r="BC39" i="2"/>
  <c r="BB39" i="2"/>
  <c r="AZ39" i="2"/>
  <c r="AY39" i="2"/>
  <c r="AX39" i="2"/>
  <c r="AW39" i="2"/>
  <c r="BE38" i="2"/>
  <c r="BC38" i="2"/>
  <c r="BB38" i="2"/>
  <c r="AZ38" i="2"/>
  <c r="AY38" i="2"/>
  <c r="AX38" i="2"/>
  <c r="AW38" i="2"/>
  <c r="BE37" i="2"/>
  <c r="BC37" i="2"/>
  <c r="BB37" i="2"/>
  <c r="AZ37" i="2"/>
  <c r="AY37" i="2"/>
  <c r="AX37" i="2"/>
  <c r="AW37" i="2"/>
  <c r="BE36" i="2"/>
  <c r="BC36" i="2"/>
  <c r="BB36" i="2"/>
  <c r="AZ36" i="2"/>
  <c r="AY36" i="2"/>
  <c r="AX36" i="2"/>
  <c r="AW36" i="2"/>
  <c r="BE35" i="2"/>
  <c r="BC35" i="2"/>
  <c r="BB35" i="2"/>
  <c r="AZ35" i="2"/>
  <c r="AY35" i="2"/>
  <c r="AX35" i="2"/>
  <c r="AW35" i="2"/>
  <c r="BE34" i="2"/>
  <c r="BC34" i="2"/>
  <c r="BB34" i="2"/>
  <c r="AZ34" i="2"/>
  <c r="AY34" i="2"/>
  <c r="AX34" i="2"/>
  <c r="AW34" i="2"/>
  <c r="BE33" i="2"/>
  <c r="BC33" i="2"/>
  <c r="BB33" i="2"/>
  <c r="AZ33" i="2"/>
  <c r="AY33" i="2"/>
  <c r="AX33" i="2"/>
  <c r="AW33" i="2"/>
  <c r="BE32" i="2"/>
  <c r="BC32" i="2"/>
  <c r="BB32" i="2"/>
  <c r="AZ32" i="2"/>
  <c r="AY32" i="2"/>
  <c r="AX32" i="2"/>
  <c r="AW32" i="2"/>
  <c r="BE31" i="2"/>
  <c r="BC31" i="2"/>
  <c r="BB31" i="2"/>
  <c r="AZ31" i="2"/>
  <c r="AY31" i="2"/>
  <c r="AX31" i="2"/>
  <c r="AW31" i="2"/>
  <c r="BE30" i="2"/>
  <c r="BC30" i="2"/>
  <c r="BB30" i="2"/>
  <c r="AZ30" i="2"/>
  <c r="AY30" i="2"/>
  <c r="AX30" i="2"/>
  <c r="AW30" i="2"/>
  <c r="BE29" i="2"/>
  <c r="BC29" i="2"/>
  <c r="BB29" i="2"/>
  <c r="AZ29" i="2"/>
  <c r="AY29" i="2"/>
  <c r="AX29" i="2"/>
  <c r="AW29" i="2"/>
  <c r="BE28" i="2"/>
  <c r="BC28" i="2"/>
  <c r="BB28" i="2"/>
  <c r="AZ28" i="2"/>
  <c r="AY28" i="2"/>
  <c r="AX28" i="2"/>
  <c r="AW28" i="2"/>
  <c r="BE27" i="2"/>
  <c r="BC27" i="2"/>
  <c r="BB27" i="2"/>
  <c r="AZ27" i="2"/>
  <c r="AY27" i="2"/>
  <c r="AX27" i="2"/>
  <c r="AW27" i="2"/>
  <c r="BE26" i="2"/>
  <c r="BC26" i="2"/>
  <c r="BB26" i="2"/>
  <c r="AZ26" i="2"/>
  <c r="AY26" i="2"/>
  <c r="AX26" i="2"/>
  <c r="AW26" i="2"/>
  <c r="BE25" i="2"/>
  <c r="BC25" i="2"/>
  <c r="BB25" i="2"/>
  <c r="AZ25" i="2"/>
  <c r="AY25" i="2"/>
  <c r="AX25" i="2"/>
  <c r="AW25" i="2"/>
  <c r="BE24" i="2"/>
  <c r="BC24" i="2"/>
  <c r="BB24" i="2"/>
  <c r="AZ24" i="2"/>
  <c r="AY24" i="2"/>
  <c r="AX24" i="2"/>
  <c r="AW24" i="2"/>
  <c r="BE23" i="2"/>
  <c r="BC23" i="2"/>
  <c r="BB23" i="2"/>
  <c r="AZ23" i="2"/>
  <c r="AY23" i="2"/>
  <c r="AX23" i="2"/>
  <c r="AW23" i="2"/>
  <c r="BE22" i="2"/>
  <c r="BC22" i="2"/>
  <c r="BB22" i="2"/>
  <c r="AZ22" i="2"/>
  <c r="AY22" i="2"/>
  <c r="AX22" i="2"/>
  <c r="AW22" i="2"/>
  <c r="BE21" i="2"/>
  <c r="BC21" i="2"/>
  <c r="BB21" i="2"/>
  <c r="AZ21" i="2"/>
  <c r="AY21" i="2"/>
  <c r="AX21" i="2"/>
  <c r="AW21" i="2"/>
  <c r="BE20" i="2"/>
  <c r="BC20" i="2"/>
  <c r="BB20" i="2"/>
  <c r="AZ20" i="2"/>
  <c r="AY20" i="2"/>
  <c r="AX20" i="2"/>
  <c r="AW20" i="2"/>
  <c r="BE19" i="2"/>
  <c r="BC19" i="2"/>
  <c r="BB19" i="2"/>
  <c r="AZ19" i="2"/>
  <c r="AY19" i="2"/>
  <c r="AX19" i="2"/>
  <c r="AW19" i="2"/>
  <c r="BE18" i="2"/>
  <c r="BC18" i="2"/>
  <c r="BB18" i="2"/>
  <c r="AZ18" i="2"/>
  <c r="AY18" i="2"/>
  <c r="AX18" i="2"/>
  <c r="AW18" i="2"/>
  <c r="BN47" i="2"/>
  <c r="BL47" i="2"/>
  <c r="BK47" i="2"/>
  <c r="BI47" i="2"/>
  <c r="BH47" i="2"/>
  <c r="BG47" i="2"/>
  <c r="BF47" i="2"/>
  <c r="BN46" i="2"/>
  <c r="BL46" i="2"/>
  <c r="BK46" i="2"/>
  <c r="BI46" i="2"/>
  <c r="BH46" i="2"/>
  <c r="BG46" i="2"/>
  <c r="BF46" i="2"/>
  <c r="BN45" i="2"/>
  <c r="BL45" i="2"/>
  <c r="BK45" i="2"/>
  <c r="BI45" i="2"/>
  <c r="BH45" i="2"/>
  <c r="BG45" i="2"/>
  <c r="BF45" i="2"/>
  <c r="BN44" i="2"/>
  <c r="BL44" i="2"/>
  <c r="BK44" i="2"/>
  <c r="BI44" i="2"/>
  <c r="BH44" i="2"/>
  <c r="BG44" i="2"/>
  <c r="BF44" i="2"/>
  <c r="BN43" i="2"/>
  <c r="BL43" i="2"/>
  <c r="BK43" i="2"/>
  <c r="BI43" i="2"/>
  <c r="BH43" i="2"/>
  <c r="BG43" i="2"/>
  <c r="BF43" i="2"/>
  <c r="BN42" i="2"/>
  <c r="BL42" i="2"/>
  <c r="BK42" i="2"/>
  <c r="BI42" i="2"/>
  <c r="BH42" i="2"/>
  <c r="BG42" i="2"/>
  <c r="BF42" i="2"/>
  <c r="BN41" i="2"/>
  <c r="BL41" i="2"/>
  <c r="BK41" i="2"/>
  <c r="BI41" i="2"/>
  <c r="BH41" i="2"/>
  <c r="BG41" i="2"/>
  <c r="BF41" i="2"/>
  <c r="BN40" i="2"/>
  <c r="BL40" i="2"/>
  <c r="BK40" i="2"/>
  <c r="BI40" i="2"/>
  <c r="BH40" i="2"/>
  <c r="BG40" i="2"/>
  <c r="BF40" i="2"/>
  <c r="BN39" i="2"/>
  <c r="BL39" i="2"/>
  <c r="BK39" i="2"/>
  <c r="BI39" i="2"/>
  <c r="BH39" i="2"/>
  <c r="BG39" i="2"/>
  <c r="BF39" i="2"/>
  <c r="BN38" i="2"/>
  <c r="BL38" i="2"/>
  <c r="BK38" i="2"/>
  <c r="BI38" i="2"/>
  <c r="BH38" i="2"/>
  <c r="BG38" i="2"/>
  <c r="BF38" i="2"/>
  <c r="BN37" i="2"/>
  <c r="BL37" i="2"/>
  <c r="BK37" i="2"/>
  <c r="BI37" i="2"/>
  <c r="BH37" i="2"/>
  <c r="BG37" i="2"/>
  <c r="BF37" i="2"/>
  <c r="BN36" i="2"/>
  <c r="BL36" i="2"/>
  <c r="BK36" i="2"/>
  <c r="BI36" i="2"/>
  <c r="BH36" i="2"/>
  <c r="BG36" i="2"/>
  <c r="BF36" i="2"/>
  <c r="BN35" i="2"/>
  <c r="BL35" i="2"/>
  <c r="BK35" i="2"/>
  <c r="BI35" i="2"/>
  <c r="BH35" i="2"/>
  <c r="BG35" i="2"/>
  <c r="BF35" i="2"/>
  <c r="BN34" i="2"/>
  <c r="BL34" i="2"/>
  <c r="BK34" i="2"/>
  <c r="BI34" i="2"/>
  <c r="BH34" i="2"/>
  <c r="BG34" i="2"/>
  <c r="BF34" i="2"/>
  <c r="BN33" i="2"/>
  <c r="BL33" i="2"/>
  <c r="BK33" i="2"/>
  <c r="BI33" i="2"/>
  <c r="BH33" i="2"/>
  <c r="BG33" i="2"/>
  <c r="BF33" i="2"/>
  <c r="BN32" i="2"/>
  <c r="BL32" i="2"/>
  <c r="BK32" i="2"/>
  <c r="BI32" i="2"/>
  <c r="BH32" i="2"/>
  <c r="BG32" i="2"/>
  <c r="BF32" i="2"/>
  <c r="BN31" i="2"/>
  <c r="BL31" i="2"/>
  <c r="BK31" i="2"/>
  <c r="BI31" i="2"/>
  <c r="BH31" i="2"/>
  <c r="BG31" i="2"/>
  <c r="BF31" i="2"/>
  <c r="BN30" i="2"/>
  <c r="BL30" i="2"/>
  <c r="BK30" i="2"/>
  <c r="BI30" i="2"/>
  <c r="BH30" i="2"/>
  <c r="BG30" i="2"/>
  <c r="BF30" i="2"/>
  <c r="BN29" i="2"/>
  <c r="BL29" i="2"/>
  <c r="BK29" i="2"/>
  <c r="BI29" i="2"/>
  <c r="BH29" i="2"/>
  <c r="BG29" i="2"/>
  <c r="BF29" i="2"/>
  <c r="BN28" i="2"/>
  <c r="BL28" i="2"/>
  <c r="BK28" i="2"/>
  <c r="BI28" i="2"/>
  <c r="BH28" i="2"/>
  <c r="BG28" i="2"/>
  <c r="BF28" i="2"/>
  <c r="BN27" i="2"/>
  <c r="BL27" i="2"/>
  <c r="BK27" i="2"/>
  <c r="BI27" i="2"/>
  <c r="BH27" i="2"/>
  <c r="BG27" i="2"/>
  <c r="BF27" i="2"/>
  <c r="BN26" i="2"/>
  <c r="BL26" i="2"/>
  <c r="BK26" i="2"/>
  <c r="BI26" i="2"/>
  <c r="BH26" i="2"/>
  <c r="BG26" i="2"/>
  <c r="BF26" i="2"/>
  <c r="BN25" i="2"/>
  <c r="BL25" i="2"/>
  <c r="BK25" i="2"/>
  <c r="BI25" i="2"/>
  <c r="BH25" i="2"/>
  <c r="BG25" i="2"/>
  <c r="BF25" i="2"/>
  <c r="BN24" i="2"/>
  <c r="BL24" i="2"/>
  <c r="BK24" i="2"/>
  <c r="BI24" i="2"/>
  <c r="BH24" i="2"/>
  <c r="BG24" i="2"/>
  <c r="BF24" i="2"/>
  <c r="BN23" i="2"/>
  <c r="BL23" i="2"/>
  <c r="BK23" i="2"/>
  <c r="BI23" i="2"/>
  <c r="BH23" i="2"/>
  <c r="BG23" i="2"/>
  <c r="BF23" i="2"/>
  <c r="BN22" i="2"/>
  <c r="BL22" i="2"/>
  <c r="BK22" i="2"/>
  <c r="BI22" i="2"/>
  <c r="BH22" i="2"/>
  <c r="BG22" i="2"/>
  <c r="BF22" i="2"/>
  <c r="BN21" i="2"/>
  <c r="BL21" i="2"/>
  <c r="BK21" i="2"/>
  <c r="BI21" i="2"/>
  <c r="BH21" i="2"/>
  <c r="BG21" i="2"/>
  <c r="BF21" i="2"/>
  <c r="BN20" i="2"/>
  <c r="BL20" i="2"/>
  <c r="BK20" i="2"/>
  <c r="BI20" i="2"/>
  <c r="BH20" i="2"/>
  <c r="BG20" i="2"/>
  <c r="BF20" i="2"/>
  <c r="BN19" i="2"/>
  <c r="BL19" i="2"/>
  <c r="BK19" i="2"/>
  <c r="BI19" i="2"/>
  <c r="BH19" i="2"/>
  <c r="BG19" i="2"/>
  <c r="BF19" i="2"/>
  <c r="BN18" i="2"/>
  <c r="BL18" i="2"/>
  <c r="BK18" i="2"/>
  <c r="BI18" i="2"/>
  <c r="BH18" i="2"/>
  <c r="BG18" i="2"/>
  <c r="BF18" i="2"/>
  <c r="BN17" i="2"/>
  <c r="BL17" i="2"/>
  <c r="BK17" i="2"/>
  <c r="BI17" i="2"/>
  <c r="BH17" i="2"/>
  <c r="BG17" i="2"/>
  <c r="BF17" i="2"/>
  <c r="BE17" i="2"/>
  <c r="BC17" i="2"/>
  <c r="BB17" i="2"/>
  <c r="AZ17" i="2"/>
  <c r="AY17" i="2"/>
  <c r="AX17" i="2"/>
  <c r="AW17" i="2"/>
  <c r="AT47" i="2"/>
  <c r="AR47" i="2"/>
  <c r="AQ47" i="2"/>
  <c r="AO47" i="2"/>
  <c r="AN47" i="2"/>
  <c r="AM47" i="2"/>
  <c r="AL47" i="2"/>
  <c r="AT46" i="2"/>
  <c r="AR46" i="2"/>
  <c r="AQ46" i="2"/>
  <c r="AO46" i="2"/>
  <c r="AN46" i="2"/>
  <c r="AM46" i="2"/>
  <c r="AL46" i="2"/>
  <c r="AT45" i="2"/>
  <c r="AR45" i="2"/>
  <c r="AQ45" i="2"/>
  <c r="AO45" i="2"/>
  <c r="AN45" i="2"/>
  <c r="AM45" i="2"/>
  <c r="AL45" i="2"/>
  <c r="AT44" i="2"/>
  <c r="AR44" i="2"/>
  <c r="AQ44" i="2"/>
  <c r="AO44" i="2"/>
  <c r="AN44" i="2"/>
  <c r="AM44" i="2"/>
  <c r="AL44" i="2"/>
  <c r="AT43" i="2"/>
  <c r="AR43" i="2"/>
  <c r="AQ43" i="2"/>
  <c r="AO43" i="2"/>
  <c r="AN43" i="2"/>
  <c r="AM43" i="2"/>
  <c r="AL43" i="2"/>
  <c r="AT42" i="2"/>
  <c r="AR42" i="2"/>
  <c r="AQ42" i="2"/>
  <c r="AO42" i="2"/>
  <c r="AN42" i="2"/>
  <c r="AM42" i="2"/>
  <c r="AL42" i="2"/>
  <c r="AT41" i="2"/>
  <c r="AR41" i="2"/>
  <c r="AQ41" i="2"/>
  <c r="AO41" i="2"/>
  <c r="AN41" i="2"/>
  <c r="AM41" i="2"/>
  <c r="AL41" i="2"/>
  <c r="AT40" i="2"/>
  <c r="AR40" i="2"/>
  <c r="AQ40" i="2"/>
  <c r="AO40" i="2"/>
  <c r="AN40" i="2"/>
  <c r="AM40" i="2"/>
  <c r="AL40" i="2"/>
  <c r="AT39" i="2"/>
  <c r="AR39" i="2"/>
  <c r="AQ39" i="2"/>
  <c r="AO39" i="2"/>
  <c r="AN39" i="2"/>
  <c r="AM39" i="2"/>
  <c r="AL39" i="2"/>
  <c r="AT38" i="2"/>
  <c r="AR38" i="2"/>
  <c r="AQ38" i="2"/>
  <c r="AO38" i="2"/>
  <c r="AN38" i="2"/>
  <c r="AM38" i="2"/>
  <c r="AL38" i="2"/>
  <c r="AT37" i="2"/>
  <c r="AR37" i="2"/>
  <c r="AQ37" i="2"/>
  <c r="AO37" i="2"/>
  <c r="AN37" i="2"/>
  <c r="AM37" i="2"/>
  <c r="AL37" i="2"/>
  <c r="AT36" i="2"/>
  <c r="AR36" i="2"/>
  <c r="AQ36" i="2"/>
  <c r="AO36" i="2"/>
  <c r="AN36" i="2"/>
  <c r="AM36" i="2"/>
  <c r="AL36" i="2"/>
  <c r="AT35" i="2"/>
  <c r="AR35" i="2"/>
  <c r="AQ35" i="2"/>
  <c r="AO35" i="2"/>
  <c r="AN35" i="2"/>
  <c r="AM35" i="2"/>
  <c r="AL35" i="2"/>
  <c r="AT34" i="2"/>
  <c r="AR34" i="2"/>
  <c r="AQ34" i="2"/>
  <c r="AO34" i="2"/>
  <c r="AN34" i="2"/>
  <c r="AM34" i="2"/>
  <c r="AL34" i="2"/>
  <c r="AT33" i="2"/>
  <c r="AR33" i="2"/>
  <c r="AQ33" i="2"/>
  <c r="AO33" i="2"/>
  <c r="AN33" i="2"/>
  <c r="AM33" i="2"/>
  <c r="AL33" i="2"/>
  <c r="AT32" i="2"/>
  <c r="AR32" i="2"/>
  <c r="AQ32" i="2"/>
  <c r="AO32" i="2"/>
  <c r="AN32" i="2"/>
  <c r="AM32" i="2"/>
  <c r="AL32" i="2"/>
  <c r="AT31" i="2"/>
  <c r="AR31" i="2"/>
  <c r="AQ31" i="2"/>
  <c r="AO31" i="2"/>
  <c r="AN31" i="2"/>
  <c r="AM31" i="2"/>
  <c r="AL31" i="2"/>
  <c r="AT30" i="2"/>
  <c r="AR30" i="2"/>
  <c r="AQ30" i="2"/>
  <c r="AO30" i="2"/>
  <c r="AN30" i="2"/>
  <c r="AM30" i="2"/>
  <c r="AL30" i="2"/>
  <c r="AT29" i="2"/>
  <c r="AR29" i="2"/>
  <c r="AQ29" i="2"/>
  <c r="AO29" i="2"/>
  <c r="AN29" i="2"/>
  <c r="AM29" i="2"/>
  <c r="AL29" i="2"/>
  <c r="AT28" i="2"/>
  <c r="AR28" i="2"/>
  <c r="AQ28" i="2"/>
  <c r="AO28" i="2"/>
  <c r="AN28" i="2"/>
  <c r="AM28" i="2"/>
  <c r="AL28" i="2"/>
  <c r="AT27" i="2"/>
  <c r="AR27" i="2"/>
  <c r="AQ27" i="2"/>
  <c r="AO27" i="2"/>
  <c r="AN27" i="2"/>
  <c r="AM27" i="2"/>
  <c r="AL27" i="2"/>
  <c r="AT26" i="2"/>
  <c r="AR26" i="2"/>
  <c r="AQ26" i="2"/>
  <c r="AO26" i="2"/>
  <c r="AN26" i="2"/>
  <c r="AM26" i="2"/>
  <c r="AL26" i="2"/>
  <c r="AT25" i="2"/>
  <c r="AR25" i="2"/>
  <c r="AQ25" i="2"/>
  <c r="AO25" i="2"/>
  <c r="AN25" i="2"/>
  <c r="AM25" i="2"/>
  <c r="AL25" i="2"/>
  <c r="AT24" i="2"/>
  <c r="AR24" i="2"/>
  <c r="AQ24" i="2"/>
  <c r="AO24" i="2"/>
  <c r="AN24" i="2"/>
  <c r="AM24" i="2"/>
  <c r="AL24" i="2"/>
  <c r="AT23" i="2"/>
  <c r="AR23" i="2"/>
  <c r="AQ23" i="2"/>
  <c r="AO23" i="2"/>
  <c r="AN23" i="2"/>
  <c r="AM23" i="2"/>
  <c r="AL23" i="2"/>
  <c r="AT22" i="2"/>
  <c r="AR22" i="2"/>
  <c r="AQ22" i="2"/>
  <c r="AO22" i="2"/>
  <c r="AN22" i="2"/>
  <c r="AM22" i="2"/>
  <c r="AL22" i="2"/>
  <c r="AT21" i="2"/>
  <c r="AR21" i="2"/>
  <c r="AQ21" i="2"/>
  <c r="AO21" i="2"/>
  <c r="AN21" i="2"/>
  <c r="AM21" i="2"/>
  <c r="AL21" i="2"/>
  <c r="AT20" i="2"/>
  <c r="AR20" i="2"/>
  <c r="AQ20" i="2"/>
  <c r="AO20" i="2"/>
  <c r="AN20" i="2"/>
  <c r="AM20" i="2"/>
  <c r="AL20" i="2"/>
  <c r="AT19" i="2"/>
  <c r="AR19" i="2"/>
  <c r="AQ19" i="2"/>
  <c r="AO19" i="2"/>
  <c r="AN19" i="2"/>
  <c r="AM19" i="2"/>
  <c r="AL19" i="2"/>
  <c r="AT18" i="2"/>
  <c r="AR18" i="2"/>
  <c r="AQ18" i="2"/>
  <c r="AO18" i="2"/>
  <c r="AN18" i="2"/>
  <c r="AM18" i="2"/>
  <c r="AL18" i="2"/>
  <c r="AT17" i="2"/>
  <c r="AR17" i="2"/>
  <c r="AQ17" i="2"/>
  <c r="AO17" i="2"/>
  <c r="AN17" i="2"/>
  <c r="AM17" i="2"/>
  <c r="AL17" i="2"/>
  <c r="AK47" i="2"/>
  <c r="AI47" i="2"/>
  <c r="AH47" i="2"/>
  <c r="AF47" i="2"/>
  <c r="AE47" i="2"/>
  <c r="AD47" i="2"/>
  <c r="AC47" i="2"/>
  <c r="AK46" i="2"/>
  <c r="AI46" i="2"/>
  <c r="AH46" i="2"/>
  <c r="AF46" i="2"/>
  <c r="AE46" i="2"/>
  <c r="AD46" i="2"/>
  <c r="AC46" i="2"/>
  <c r="AK45" i="2"/>
  <c r="AI45" i="2"/>
  <c r="AH45" i="2"/>
  <c r="AF45" i="2"/>
  <c r="AE45" i="2"/>
  <c r="AD45" i="2"/>
  <c r="AC45" i="2"/>
  <c r="AK44" i="2"/>
  <c r="AI44" i="2"/>
  <c r="AH44" i="2"/>
  <c r="AF44" i="2"/>
  <c r="AE44" i="2"/>
  <c r="AD44" i="2"/>
  <c r="AC44" i="2"/>
  <c r="AK43" i="2"/>
  <c r="AI43" i="2"/>
  <c r="AH43" i="2"/>
  <c r="AF43" i="2"/>
  <c r="AE43" i="2"/>
  <c r="AD43" i="2"/>
  <c r="AC43" i="2"/>
  <c r="AK42" i="2"/>
  <c r="AI42" i="2"/>
  <c r="AH42" i="2"/>
  <c r="AF42" i="2"/>
  <c r="AE42" i="2"/>
  <c r="AD42" i="2"/>
  <c r="AC42" i="2"/>
  <c r="AK41" i="2"/>
  <c r="AI41" i="2"/>
  <c r="AH41" i="2"/>
  <c r="AF41" i="2"/>
  <c r="AE41" i="2"/>
  <c r="AD41" i="2"/>
  <c r="AC41" i="2"/>
  <c r="AK40" i="2"/>
  <c r="AI40" i="2"/>
  <c r="AH40" i="2"/>
  <c r="AF40" i="2"/>
  <c r="AE40" i="2"/>
  <c r="AD40" i="2"/>
  <c r="AC40" i="2"/>
  <c r="AK39" i="2"/>
  <c r="AI39" i="2"/>
  <c r="AH39" i="2"/>
  <c r="AF39" i="2"/>
  <c r="AE39" i="2"/>
  <c r="AD39" i="2"/>
  <c r="AC39" i="2"/>
  <c r="AK38" i="2"/>
  <c r="AI38" i="2"/>
  <c r="AH38" i="2"/>
  <c r="AF38" i="2"/>
  <c r="AE38" i="2"/>
  <c r="AD38" i="2"/>
  <c r="AC38" i="2"/>
  <c r="AK37" i="2"/>
  <c r="AI37" i="2"/>
  <c r="AH37" i="2"/>
  <c r="AF37" i="2"/>
  <c r="AE37" i="2"/>
  <c r="AD37" i="2"/>
  <c r="AC37" i="2"/>
  <c r="AK36" i="2"/>
  <c r="AI36" i="2"/>
  <c r="AH36" i="2"/>
  <c r="AF36" i="2"/>
  <c r="AE36" i="2"/>
  <c r="AD36" i="2"/>
  <c r="AC36" i="2"/>
  <c r="AK35" i="2"/>
  <c r="AI35" i="2"/>
  <c r="AH35" i="2"/>
  <c r="AF35" i="2"/>
  <c r="AE35" i="2"/>
  <c r="AD35" i="2"/>
  <c r="AC35" i="2"/>
  <c r="AK34" i="2"/>
  <c r="AI34" i="2"/>
  <c r="AH34" i="2"/>
  <c r="AF34" i="2"/>
  <c r="AE34" i="2"/>
  <c r="AD34" i="2"/>
  <c r="AC34" i="2"/>
  <c r="AK33" i="2"/>
  <c r="AI33" i="2"/>
  <c r="AH33" i="2"/>
  <c r="AF33" i="2"/>
  <c r="AE33" i="2"/>
  <c r="AD33" i="2"/>
  <c r="AC33" i="2"/>
  <c r="AK32" i="2"/>
  <c r="AI32" i="2"/>
  <c r="AH32" i="2"/>
  <c r="AF32" i="2"/>
  <c r="AE32" i="2"/>
  <c r="AD32" i="2"/>
  <c r="AC32" i="2"/>
  <c r="AK31" i="2"/>
  <c r="AI31" i="2"/>
  <c r="AH31" i="2"/>
  <c r="AF31" i="2"/>
  <c r="AE31" i="2"/>
  <c r="AD31" i="2"/>
  <c r="AC31" i="2"/>
  <c r="AK30" i="2"/>
  <c r="AI30" i="2"/>
  <c r="AH30" i="2"/>
  <c r="AF30" i="2"/>
  <c r="AE30" i="2"/>
  <c r="AD30" i="2"/>
  <c r="AC30" i="2"/>
  <c r="AK29" i="2"/>
  <c r="AI29" i="2"/>
  <c r="AH29" i="2"/>
  <c r="AF29" i="2"/>
  <c r="AE29" i="2"/>
  <c r="AD29" i="2"/>
  <c r="AC29" i="2"/>
  <c r="AK28" i="2"/>
  <c r="AI28" i="2"/>
  <c r="AH28" i="2"/>
  <c r="AF28" i="2"/>
  <c r="AE28" i="2"/>
  <c r="AD28" i="2"/>
  <c r="AC28" i="2"/>
  <c r="AK27" i="2"/>
  <c r="AI27" i="2"/>
  <c r="AH27" i="2"/>
  <c r="AF27" i="2"/>
  <c r="AE27" i="2"/>
  <c r="AD27" i="2"/>
  <c r="AC27" i="2"/>
  <c r="AK26" i="2"/>
  <c r="AI26" i="2"/>
  <c r="AH26" i="2"/>
  <c r="AF26" i="2"/>
  <c r="AE26" i="2"/>
  <c r="AD26" i="2"/>
  <c r="AC26" i="2"/>
  <c r="AK25" i="2"/>
  <c r="AI25" i="2"/>
  <c r="AH25" i="2"/>
  <c r="AF25" i="2"/>
  <c r="AE25" i="2"/>
  <c r="AD25" i="2"/>
  <c r="AC25" i="2"/>
  <c r="AK24" i="2"/>
  <c r="AI24" i="2"/>
  <c r="AH24" i="2"/>
  <c r="AF24" i="2"/>
  <c r="AE24" i="2"/>
  <c r="AD24" i="2"/>
  <c r="AC24" i="2"/>
  <c r="AK23" i="2"/>
  <c r="AI23" i="2"/>
  <c r="AH23" i="2"/>
  <c r="AF23" i="2"/>
  <c r="AE23" i="2"/>
  <c r="AD23" i="2"/>
  <c r="AC23" i="2"/>
  <c r="AK22" i="2"/>
  <c r="AI22" i="2"/>
  <c r="AH22" i="2"/>
  <c r="AF22" i="2"/>
  <c r="AE22" i="2"/>
  <c r="AD22" i="2"/>
  <c r="AC22" i="2"/>
  <c r="AK21" i="2"/>
  <c r="AI21" i="2"/>
  <c r="AH21" i="2"/>
  <c r="AF21" i="2"/>
  <c r="AE21" i="2"/>
  <c r="AD21" i="2"/>
  <c r="AC21" i="2"/>
  <c r="AK20" i="2"/>
  <c r="AI20" i="2"/>
  <c r="AH20" i="2"/>
  <c r="AF20" i="2"/>
  <c r="AE20" i="2"/>
  <c r="AD20" i="2"/>
  <c r="AC20" i="2"/>
  <c r="AK19" i="2"/>
  <c r="AI19" i="2"/>
  <c r="AH19" i="2"/>
  <c r="AF19" i="2"/>
  <c r="AE19" i="2"/>
  <c r="AD19" i="2"/>
  <c r="AC19" i="2"/>
  <c r="AK18" i="2"/>
  <c r="AI18" i="2"/>
  <c r="AH18" i="2"/>
  <c r="AF18" i="2"/>
  <c r="AE18" i="2"/>
  <c r="AD18" i="2"/>
  <c r="AC18" i="2"/>
  <c r="AK17" i="2"/>
  <c r="AI17" i="2"/>
  <c r="AH17" i="2"/>
  <c r="AF17" i="2"/>
  <c r="AE17" i="2"/>
  <c r="AD17" i="2"/>
  <c r="AC17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Z47" i="2"/>
  <c r="Y47" i="2"/>
  <c r="W47" i="2"/>
  <c r="V47" i="2"/>
  <c r="U47" i="2"/>
  <c r="T47" i="2"/>
  <c r="S47" i="2"/>
  <c r="R47" i="2"/>
  <c r="Q47" i="2"/>
  <c r="P47" i="2"/>
  <c r="O47" i="2"/>
  <c r="N47" i="2"/>
  <c r="M47" i="2"/>
  <c r="L47" i="2"/>
  <c r="Z46" i="2"/>
  <c r="Y46" i="2"/>
  <c r="W46" i="2"/>
  <c r="V46" i="2"/>
  <c r="U46" i="2"/>
  <c r="T46" i="2"/>
  <c r="S46" i="2"/>
  <c r="R46" i="2"/>
  <c r="Q46" i="2"/>
  <c r="P46" i="2"/>
  <c r="O46" i="2"/>
  <c r="N46" i="2"/>
  <c r="M46" i="2"/>
  <c r="L46" i="2"/>
  <c r="Z45" i="2"/>
  <c r="Y45" i="2"/>
  <c r="W45" i="2"/>
  <c r="V45" i="2"/>
  <c r="U45" i="2"/>
  <c r="T45" i="2"/>
  <c r="S45" i="2"/>
  <c r="R45" i="2"/>
  <c r="Q45" i="2"/>
  <c r="P45" i="2"/>
  <c r="O45" i="2"/>
  <c r="N45" i="2"/>
  <c r="M45" i="2"/>
  <c r="L45" i="2"/>
  <c r="Z44" i="2"/>
  <c r="Y44" i="2"/>
  <c r="W44" i="2"/>
  <c r="V44" i="2"/>
  <c r="U44" i="2"/>
  <c r="T44" i="2"/>
  <c r="S44" i="2"/>
  <c r="R44" i="2"/>
  <c r="Q44" i="2"/>
  <c r="P44" i="2"/>
  <c r="O44" i="2"/>
  <c r="N44" i="2"/>
  <c r="M44" i="2"/>
  <c r="L44" i="2"/>
  <c r="Z43" i="2"/>
  <c r="Y43" i="2"/>
  <c r="W43" i="2"/>
  <c r="V43" i="2"/>
  <c r="U43" i="2"/>
  <c r="T43" i="2"/>
  <c r="S43" i="2"/>
  <c r="R43" i="2"/>
  <c r="Q43" i="2"/>
  <c r="P43" i="2"/>
  <c r="O43" i="2"/>
  <c r="N43" i="2"/>
  <c r="M43" i="2"/>
  <c r="L43" i="2"/>
  <c r="Z42" i="2"/>
  <c r="Y42" i="2"/>
  <c r="W42" i="2"/>
  <c r="V42" i="2"/>
  <c r="U42" i="2"/>
  <c r="T42" i="2"/>
  <c r="S42" i="2"/>
  <c r="R42" i="2"/>
  <c r="Q42" i="2"/>
  <c r="P42" i="2"/>
  <c r="O42" i="2"/>
  <c r="N42" i="2"/>
  <c r="M42" i="2"/>
  <c r="L42" i="2"/>
  <c r="Z41" i="2"/>
  <c r="Y41" i="2"/>
  <c r="W41" i="2"/>
  <c r="V41" i="2"/>
  <c r="U41" i="2"/>
  <c r="T41" i="2"/>
  <c r="S41" i="2"/>
  <c r="R41" i="2"/>
  <c r="Q41" i="2"/>
  <c r="P41" i="2"/>
  <c r="O41" i="2"/>
  <c r="N41" i="2"/>
  <c r="M41" i="2"/>
  <c r="L41" i="2"/>
  <c r="Z40" i="2"/>
  <c r="Y40" i="2"/>
  <c r="W40" i="2"/>
  <c r="V40" i="2"/>
  <c r="U40" i="2"/>
  <c r="T40" i="2"/>
  <c r="S40" i="2"/>
  <c r="R40" i="2"/>
  <c r="Q40" i="2"/>
  <c r="P40" i="2"/>
  <c r="O40" i="2"/>
  <c r="N40" i="2"/>
  <c r="M40" i="2"/>
  <c r="L40" i="2"/>
  <c r="Z39" i="2"/>
  <c r="Y39" i="2"/>
  <c r="W39" i="2"/>
  <c r="V39" i="2"/>
  <c r="U39" i="2"/>
  <c r="T39" i="2"/>
  <c r="S39" i="2"/>
  <c r="R39" i="2"/>
  <c r="Q39" i="2"/>
  <c r="P39" i="2"/>
  <c r="O39" i="2"/>
  <c r="N39" i="2"/>
  <c r="M39" i="2"/>
  <c r="L39" i="2"/>
  <c r="Z38" i="2"/>
  <c r="Y38" i="2"/>
  <c r="W38" i="2"/>
  <c r="V38" i="2"/>
  <c r="U38" i="2"/>
  <c r="T38" i="2"/>
  <c r="S38" i="2"/>
  <c r="R38" i="2"/>
  <c r="Q38" i="2"/>
  <c r="P38" i="2"/>
  <c r="O38" i="2"/>
  <c r="N38" i="2"/>
  <c r="M38" i="2"/>
  <c r="L38" i="2"/>
  <c r="Z37" i="2"/>
  <c r="Y37" i="2"/>
  <c r="W37" i="2"/>
  <c r="V37" i="2"/>
  <c r="U37" i="2"/>
  <c r="T37" i="2"/>
  <c r="S37" i="2"/>
  <c r="R37" i="2"/>
  <c r="Q37" i="2"/>
  <c r="P37" i="2"/>
  <c r="O37" i="2"/>
  <c r="N37" i="2"/>
  <c r="M37" i="2"/>
  <c r="L37" i="2"/>
  <c r="Z36" i="2"/>
  <c r="Y36" i="2"/>
  <c r="W36" i="2"/>
  <c r="V36" i="2"/>
  <c r="U36" i="2"/>
  <c r="T36" i="2"/>
  <c r="S36" i="2"/>
  <c r="R36" i="2"/>
  <c r="Q36" i="2"/>
  <c r="P36" i="2"/>
  <c r="O36" i="2"/>
  <c r="N36" i="2"/>
  <c r="M36" i="2"/>
  <c r="L36" i="2"/>
  <c r="Z35" i="2"/>
  <c r="Y35" i="2"/>
  <c r="W35" i="2"/>
  <c r="V35" i="2"/>
  <c r="U35" i="2"/>
  <c r="T35" i="2"/>
  <c r="S35" i="2"/>
  <c r="R35" i="2"/>
  <c r="Q35" i="2"/>
  <c r="P35" i="2"/>
  <c r="O35" i="2"/>
  <c r="N35" i="2"/>
  <c r="M35" i="2"/>
  <c r="L35" i="2"/>
  <c r="Z34" i="2"/>
  <c r="Y34" i="2"/>
  <c r="W34" i="2"/>
  <c r="V34" i="2"/>
  <c r="U34" i="2"/>
  <c r="T34" i="2"/>
  <c r="S34" i="2"/>
  <c r="R34" i="2"/>
  <c r="Q34" i="2"/>
  <c r="P34" i="2"/>
  <c r="O34" i="2"/>
  <c r="N34" i="2"/>
  <c r="M34" i="2"/>
  <c r="L34" i="2"/>
  <c r="Z33" i="2"/>
  <c r="Y33" i="2"/>
  <c r="W33" i="2"/>
  <c r="V33" i="2"/>
  <c r="U33" i="2"/>
  <c r="T33" i="2"/>
  <c r="S33" i="2"/>
  <c r="R33" i="2"/>
  <c r="Q33" i="2"/>
  <c r="P33" i="2"/>
  <c r="O33" i="2"/>
  <c r="N33" i="2"/>
  <c r="M33" i="2"/>
  <c r="L33" i="2"/>
  <c r="Z32" i="2"/>
  <c r="Y32" i="2"/>
  <c r="W32" i="2"/>
  <c r="V32" i="2"/>
  <c r="U32" i="2"/>
  <c r="T32" i="2"/>
  <c r="S32" i="2"/>
  <c r="R32" i="2"/>
  <c r="Q32" i="2"/>
  <c r="P32" i="2"/>
  <c r="O32" i="2"/>
  <c r="N32" i="2"/>
  <c r="M32" i="2"/>
  <c r="L32" i="2"/>
  <c r="Z31" i="2"/>
  <c r="Y31" i="2"/>
  <c r="W31" i="2"/>
  <c r="V31" i="2"/>
  <c r="U31" i="2"/>
  <c r="T31" i="2"/>
  <c r="S31" i="2"/>
  <c r="R31" i="2"/>
  <c r="Q31" i="2"/>
  <c r="P31" i="2"/>
  <c r="O31" i="2"/>
  <c r="N31" i="2"/>
  <c r="M31" i="2"/>
  <c r="L31" i="2"/>
  <c r="Z30" i="2"/>
  <c r="Y30" i="2"/>
  <c r="W30" i="2"/>
  <c r="V30" i="2"/>
  <c r="U30" i="2"/>
  <c r="T30" i="2"/>
  <c r="S30" i="2"/>
  <c r="R30" i="2"/>
  <c r="Q30" i="2"/>
  <c r="P30" i="2"/>
  <c r="O30" i="2"/>
  <c r="N30" i="2"/>
  <c r="M30" i="2"/>
  <c r="L30" i="2"/>
  <c r="Z29" i="2"/>
  <c r="Y29" i="2"/>
  <c r="W29" i="2"/>
  <c r="V29" i="2"/>
  <c r="U29" i="2"/>
  <c r="T29" i="2"/>
  <c r="S29" i="2"/>
  <c r="R29" i="2"/>
  <c r="Q29" i="2"/>
  <c r="P29" i="2"/>
  <c r="O29" i="2"/>
  <c r="N29" i="2"/>
  <c r="M29" i="2"/>
  <c r="L29" i="2"/>
  <c r="Z28" i="2"/>
  <c r="Y28" i="2"/>
  <c r="W28" i="2"/>
  <c r="V28" i="2"/>
  <c r="U28" i="2"/>
  <c r="T28" i="2"/>
  <c r="S28" i="2"/>
  <c r="R28" i="2"/>
  <c r="Q28" i="2"/>
  <c r="P28" i="2"/>
  <c r="O28" i="2"/>
  <c r="N28" i="2"/>
  <c r="M28" i="2"/>
  <c r="L28" i="2"/>
  <c r="Z27" i="2"/>
  <c r="Y27" i="2"/>
  <c r="W27" i="2"/>
  <c r="V27" i="2"/>
  <c r="U27" i="2"/>
  <c r="T27" i="2"/>
  <c r="S27" i="2"/>
  <c r="R27" i="2"/>
  <c r="Q27" i="2"/>
  <c r="P27" i="2"/>
  <c r="O27" i="2"/>
  <c r="N27" i="2"/>
  <c r="M27" i="2"/>
  <c r="L27" i="2"/>
  <c r="Z26" i="2"/>
  <c r="Y26" i="2"/>
  <c r="W26" i="2"/>
  <c r="V26" i="2"/>
  <c r="U26" i="2"/>
  <c r="T26" i="2"/>
  <c r="S26" i="2"/>
  <c r="R26" i="2"/>
  <c r="Q26" i="2"/>
  <c r="P26" i="2"/>
  <c r="O26" i="2"/>
  <c r="N26" i="2"/>
  <c r="M26" i="2"/>
  <c r="L26" i="2"/>
  <c r="Z25" i="2"/>
  <c r="Y25" i="2"/>
  <c r="W25" i="2"/>
  <c r="V25" i="2"/>
  <c r="U25" i="2"/>
  <c r="T25" i="2"/>
  <c r="S25" i="2"/>
  <c r="R25" i="2"/>
  <c r="Q25" i="2"/>
  <c r="P25" i="2"/>
  <c r="O25" i="2"/>
  <c r="N25" i="2"/>
  <c r="M25" i="2"/>
  <c r="L25" i="2"/>
  <c r="Z24" i="2"/>
  <c r="Y24" i="2"/>
  <c r="W24" i="2"/>
  <c r="V24" i="2"/>
  <c r="U24" i="2"/>
  <c r="T24" i="2"/>
  <c r="S24" i="2"/>
  <c r="R24" i="2"/>
  <c r="Q24" i="2"/>
  <c r="P24" i="2"/>
  <c r="O24" i="2"/>
  <c r="N24" i="2"/>
  <c r="M24" i="2"/>
  <c r="L24" i="2"/>
  <c r="Z23" i="2"/>
  <c r="Y23" i="2"/>
  <c r="W23" i="2"/>
  <c r="V23" i="2"/>
  <c r="U23" i="2"/>
  <c r="T23" i="2"/>
  <c r="S23" i="2"/>
  <c r="R23" i="2"/>
  <c r="Q23" i="2"/>
  <c r="P23" i="2"/>
  <c r="O23" i="2"/>
  <c r="N23" i="2"/>
  <c r="M23" i="2"/>
  <c r="L23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Z21" i="2"/>
  <c r="Y21" i="2"/>
  <c r="W21" i="2"/>
  <c r="V21" i="2"/>
  <c r="U21" i="2"/>
  <c r="T21" i="2"/>
  <c r="S21" i="2"/>
  <c r="R21" i="2"/>
  <c r="Q21" i="2"/>
  <c r="P21" i="2"/>
  <c r="O21" i="2"/>
  <c r="N21" i="2"/>
  <c r="M21" i="2"/>
  <c r="L21" i="2"/>
  <c r="Z20" i="2"/>
  <c r="Y20" i="2"/>
  <c r="W20" i="2"/>
  <c r="V20" i="2"/>
  <c r="U20" i="2"/>
  <c r="T20" i="2"/>
  <c r="S20" i="2"/>
  <c r="R20" i="2"/>
  <c r="Q20" i="2"/>
  <c r="P20" i="2"/>
  <c r="O20" i="2"/>
  <c r="N20" i="2"/>
  <c r="M20" i="2"/>
  <c r="L20" i="2"/>
  <c r="Z19" i="2"/>
  <c r="Y19" i="2"/>
  <c r="W19" i="2"/>
  <c r="V19" i="2"/>
  <c r="U19" i="2"/>
  <c r="T19" i="2"/>
  <c r="S19" i="2"/>
  <c r="R19" i="2"/>
  <c r="Q19" i="2"/>
  <c r="P19" i="2"/>
  <c r="O19" i="2"/>
  <c r="N19" i="2"/>
  <c r="M19" i="2"/>
  <c r="L19" i="2"/>
  <c r="Z18" i="2"/>
  <c r="Y18" i="2"/>
  <c r="W18" i="2"/>
  <c r="V18" i="2"/>
  <c r="U18" i="2"/>
  <c r="T18" i="2"/>
  <c r="S18" i="2"/>
  <c r="R18" i="2"/>
  <c r="Q18" i="2"/>
  <c r="P18" i="2"/>
  <c r="O18" i="2"/>
  <c r="N18" i="2"/>
  <c r="M18" i="2"/>
  <c r="L18" i="2"/>
  <c r="Z17" i="2"/>
  <c r="W17" i="2"/>
  <c r="Y17" i="2"/>
  <c r="V17" i="2"/>
  <c r="U17" i="2"/>
  <c r="T17" i="2"/>
  <c r="S17" i="2"/>
  <c r="R17" i="2"/>
  <c r="Q17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P17" i="2"/>
  <c r="O17" i="2"/>
  <c r="N17" i="2"/>
  <c r="M17" i="2"/>
  <c r="L17" i="2"/>
  <c r="I17" i="2"/>
  <c r="H17" i="2"/>
  <c r="D47" i="2"/>
  <c r="K47" i="2" s="1"/>
  <c r="C47" i="2"/>
  <c r="D46" i="2"/>
  <c r="K46" i="2" s="1"/>
  <c r="C46" i="2"/>
  <c r="D45" i="2"/>
  <c r="K45" i="2" s="1"/>
  <c r="C45" i="2"/>
  <c r="D44" i="2"/>
  <c r="K44" i="2" s="1"/>
  <c r="C44" i="2"/>
  <c r="D43" i="2"/>
  <c r="C43" i="2"/>
  <c r="D42" i="2"/>
  <c r="C42" i="2"/>
  <c r="D41" i="2"/>
  <c r="C41" i="2"/>
  <c r="D40" i="2"/>
  <c r="C40" i="2"/>
  <c r="D39" i="2"/>
  <c r="K39" i="2" s="1"/>
  <c r="C39" i="2"/>
  <c r="D38" i="2"/>
  <c r="C38" i="2"/>
  <c r="D37" i="2"/>
  <c r="K37" i="2" s="1"/>
  <c r="C37" i="2"/>
  <c r="D36" i="2"/>
  <c r="C36" i="2"/>
  <c r="D35" i="2"/>
  <c r="K35" i="2" s="1"/>
  <c r="C35" i="2"/>
  <c r="D34" i="2"/>
  <c r="C34" i="2"/>
  <c r="D33" i="2"/>
  <c r="K33" i="2" s="1"/>
  <c r="C33" i="2"/>
  <c r="D32" i="2"/>
  <c r="K32" i="2" s="1"/>
  <c r="C32" i="2"/>
  <c r="D31" i="2"/>
  <c r="K31" i="2" s="1"/>
  <c r="C31" i="2"/>
  <c r="D30" i="2"/>
  <c r="C30" i="2"/>
  <c r="D29" i="2"/>
  <c r="K29" i="2" s="1"/>
  <c r="C29" i="2"/>
  <c r="D28" i="2"/>
  <c r="K28" i="2" s="1"/>
  <c r="C28" i="2"/>
  <c r="D27" i="2"/>
  <c r="K27" i="2" s="1"/>
  <c r="C27" i="2"/>
  <c r="D26" i="2"/>
  <c r="K26" i="2" s="1"/>
  <c r="C26" i="2"/>
  <c r="D25" i="2"/>
  <c r="K25" i="2" s="1"/>
  <c r="C25" i="2"/>
  <c r="D24" i="2"/>
  <c r="C24" i="2"/>
  <c r="D23" i="2"/>
  <c r="K23" i="2" s="1"/>
  <c r="C23" i="2"/>
  <c r="D22" i="2"/>
  <c r="C22" i="2"/>
  <c r="D21" i="2"/>
  <c r="K21" i="2" s="1"/>
  <c r="C21" i="2"/>
  <c r="D20" i="2"/>
  <c r="C20" i="2"/>
  <c r="D19" i="2"/>
  <c r="C19" i="2"/>
  <c r="D18" i="2"/>
  <c r="C18" i="2"/>
  <c r="D17" i="2"/>
  <c r="C17" i="2"/>
  <c r="A46" i="2"/>
  <c r="A45" i="2"/>
  <c r="A44" i="2"/>
  <c r="CV44" i="2" s="1"/>
  <c r="A43" i="2"/>
  <c r="A42" i="2"/>
  <c r="A41" i="2"/>
  <c r="A40" i="2"/>
  <c r="A39" i="2"/>
  <c r="A38" i="2"/>
  <c r="A37" i="2"/>
  <c r="A36" i="2"/>
  <c r="A35" i="2"/>
  <c r="CV35" i="2" s="1"/>
  <c r="A34" i="2"/>
  <c r="A33" i="2"/>
  <c r="A32" i="2"/>
  <c r="A31" i="2"/>
  <c r="A30" i="2"/>
  <c r="A29" i="2"/>
  <c r="A28" i="2"/>
  <c r="CV28" i="2" s="1"/>
  <c r="A27" i="2"/>
  <c r="A26" i="2"/>
  <c r="A25" i="2"/>
  <c r="A24" i="2"/>
  <c r="A23" i="2"/>
  <c r="A22" i="2"/>
  <c r="A21" i="2"/>
  <c r="A20" i="2"/>
  <c r="A19" i="2"/>
  <c r="A18" i="2"/>
  <c r="A17" i="2"/>
  <c r="B16" i="2"/>
  <c r="C16" i="2" s="1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T16" i="2"/>
  <c r="U16" i="2" s="1"/>
  <c r="V16" i="2" s="1"/>
  <c r="W16" i="2" s="1"/>
  <c r="X16" i="2" s="1"/>
  <c r="Y16" i="2" s="1"/>
  <c r="Z16" i="2" s="1"/>
  <c r="AC16" i="2"/>
  <c r="AD16" i="2" s="1"/>
  <c r="AE16" i="2" s="1"/>
  <c r="AF16" i="2" s="1"/>
  <c r="AG16" i="2" s="1"/>
  <c r="AH16" i="2" s="1"/>
  <c r="AI16" i="2" s="1"/>
  <c r="AJ16" i="2" s="1"/>
  <c r="AK16" i="2" s="1"/>
  <c r="AL16" i="2" s="1"/>
  <c r="AM16" i="2" s="1"/>
  <c r="AN16" i="2" s="1"/>
  <c r="AO16" i="2" s="1"/>
  <c r="AP16" i="2" s="1"/>
  <c r="AQ16" i="2" s="1"/>
  <c r="AR16" i="2" s="1"/>
  <c r="AS16" i="2" s="1"/>
  <c r="AT16" i="2" s="1"/>
  <c r="AW16" i="2"/>
  <c r="AX16" i="2" s="1"/>
  <c r="AY16" i="2" s="1"/>
  <c r="AZ16" i="2" s="1"/>
  <c r="BA16" i="2" s="1"/>
  <c r="BB16" i="2" s="1"/>
  <c r="BC16" i="2" s="1"/>
  <c r="BD16" i="2" s="1"/>
  <c r="BE16" i="2" s="1"/>
  <c r="BF16" i="2" s="1"/>
  <c r="BG16" i="2" s="1"/>
  <c r="BH16" i="2" s="1"/>
  <c r="BI16" i="2" s="1"/>
  <c r="BJ16" i="2" s="1"/>
  <c r="BK16" i="2" s="1"/>
  <c r="BL16" i="2" s="1"/>
  <c r="BM16" i="2" s="1"/>
  <c r="BN16" i="2" s="1"/>
  <c r="BU16" i="2" s="1"/>
  <c r="BV16" i="2" s="1"/>
  <c r="BW16" i="2" s="1"/>
  <c r="BX16" i="2" s="1"/>
  <c r="BY16" i="2" s="1"/>
  <c r="BZ16" i="2" s="1"/>
  <c r="CA16" i="2" s="1"/>
  <c r="CB16" i="2" s="1"/>
  <c r="CC16" i="2" s="1"/>
  <c r="A47" i="2"/>
  <c r="CP48" i="2"/>
  <c r="CD16" i="2" l="1"/>
  <c r="CE16" i="2" s="1"/>
  <c r="CF16" i="2" s="1"/>
  <c r="CG16" i="2" s="1"/>
  <c r="CH16" i="2" s="1"/>
  <c r="CI16" i="2" s="1"/>
  <c r="CJ16" i="2" s="1"/>
  <c r="CK16" i="2" s="1"/>
  <c r="CL16" i="2" s="1"/>
  <c r="CM16" i="2" s="1"/>
  <c r="CN16" i="2" s="1"/>
  <c r="CO16" i="2" s="1"/>
  <c r="CP16" i="2" s="1"/>
  <c r="CQ16" i="2" s="1"/>
  <c r="K30" i="2"/>
  <c r="K38" i="2"/>
  <c r="K20" i="2"/>
  <c r="AY49" i="2"/>
  <c r="BJ17" i="2"/>
  <c r="BX49" i="2"/>
  <c r="K18" i="2"/>
  <c r="K19" i="2"/>
  <c r="K17" i="2"/>
  <c r="K43" i="2"/>
  <c r="CF48" i="2"/>
  <c r="BH49" i="2"/>
  <c r="BY49" i="2"/>
  <c r="CI49" i="2"/>
  <c r="CB49" i="2"/>
  <c r="CN48" i="2"/>
  <c r="CJ48" i="2"/>
  <c r="CG49" i="2"/>
  <c r="CL49" i="2"/>
  <c r="BC50" i="2"/>
  <c r="BB50" i="2"/>
  <c r="AP26" i="2"/>
  <c r="AP32" i="2"/>
  <c r="K22" i="2"/>
  <c r="K34" i="2"/>
  <c r="K42" i="2"/>
  <c r="AH50" i="2"/>
  <c r="AP28" i="2"/>
  <c r="AU18" i="2"/>
  <c r="BO18" i="2"/>
  <c r="AU30" i="2"/>
  <c r="BO30" i="2"/>
  <c r="AU38" i="2"/>
  <c r="BO38" i="2"/>
  <c r="AU46" i="2"/>
  <c r="BO46" i="2"/>
  <c r="AN49" i="2"/>
  <c r="AP25" i="2"/>
  <c r="AP29" i="2"/>
  <c r="CH48" i="2"/>
  <c r="BO47" i="2"/>
  <c r="AU47" i="2"/>
  <c r="AU22" i="2"/>
  <c r="BO22" i="2"/>
  <c r="BO19" i="2"/>
  <c r="AU19" i="2"/>
  <c r="BO35" i="2"/>
  <c r="AU35" i="2"/>
  <c r="CC49" i="2"/>
  <c r="CC48" i="2"/>
  <c r="AU26" i="2"/>
  <c r="BO26" i="2"/>
  <c r="AU34" i="2"/>
  <c r="BO34" i="2"/>
  <c r="AU42" i="2"/>
  <c r="BO42" i="2"/>
  <c r="BO27" i="2"/>
  <c r="AU27" i="2"/>
  <c r="BO39" i="2"/>
  <c r="AU39" i="2"/>
  <c r="AU20" i="2"/>
  <c r="BO20" i="2"/>
  <c r="AU24" i="2"/>
  <c r="BO24" i="2"/>
  <c r="AU28" i="2"/>
  <c r="BO28" i="2"/>
  <c r="AU32" i="2"/>
  <c r="BO32" i="2"/>
  <c r="AU36" i="2"/>
  <c r="BO36" i="2"/>
  <c r="AU40" i="2"/>
  <c r="BO40" i="2"/>
  <c r="AU44" i="2"/>
  <c r="BO44" i="2"/>
  <c r="AP31" i="2"/>
  <c r="BV48" i="2"/>
  <c r="BV49" i="2"/>
  <c r="BO23" i="2"/>
  <c r="AU23" i="2"/>
  <c r="BO31" i="2"/>
  <c r="AU31" i="2"/>
  <c r="BO43" i="2"/>
  <c r="AU43" i="2"/>
  <c r="CV23" i="2"/>
  <c r="CV34" i="2"/>
  <c r="CV39" i="2"/>
  <c r="BO17" i="2"/>
  <c r="AU17" i="2"/>
  <c r="BO21" i="2"/>
  <c r="AU21" i="2"/>
  <c r="BO25" i="2"/>
  <c r="AU25" i="2"/>
  <c r="BO29" i="2"/>
  <c r="AU29" i="2"/>
  <c r="BO33" i="2"/>
  <c r="AU33" i="2"/>
  <c r="BO37" i="2"/>
  <c r="AU37" i="2"/>
  <c r="BO41" i="2"/>
  <c r="AU41" i="2"/>
  <c r="BO45" i="2"/>
  <c r="AU45" i="2"/>
  <c r="AE49" i="2"/>
  <c r="BW48" i="2"/>
  <c r="BW49" i="2"/>
  <c r="CA49" i="2"/>
  <c r="CA48" i="2"/>
  <c r="BL50" i="2"/>
  <c r="AI50" i="2"/>
  <c r="AQ50" i="2"/>
  <c r="AR50" i="2"/>
  <c r="BK50" i="2"/>
  <c r="K2" i="2"/>
  <c r="AY2" i="2" s="1"/>
  <c r="AA17" i="2"/>
  <c r="CV29" i="2"/>
  <c r="AA29" i="2"/>
  <c r="CV18" i="2"/>
  <c r="AA18" i="2"/>
  <c r="B22" i="2"/>
  <c r="BP22" i="2" s="1"/>
  <c r="AA22" i="2"/>
  <c r="B26" i="2"/>
  <c r="BP26" i="2" s="1"/>
  <c r="AA26" i="2"/>
  <c r="B30" i="2"/>
  <c r="BP30" i="2" s="1"/>
  <c r="AA30" i="2"/>
  <c r="B34" i="2"/>
  <c r="BP34" i="2" s="1"/>
  <c r="AA34" i="2"/>
  <c r="B38" i="2"/>
  <c r="BP38" i="2" s="1"/>
  <c r="AA38" i="2"/>
  <c r="B42" i="2"/>
  <c r="BP42" i="2" s="1"/>
  <c r="AA42" i="2"/>
  <c r="CV46" i="2"/>
  <c r="AA46" i="2"/>
  <c r="CV25" i="2"/>
  <c r="AA25" i="2"/>
  <c r="B37" i="2"/>
  <c r="BP37" i="2" s="1"/>
  <c r="AA37" i="2"/>
  <c r="B45" i="2"/>
  <c r="BP45" i="2" s="1"/>
  <c r="AA45" i="2"/>
  <c r="CV45" i="2"/>
  <c r="B19" i="2"/>
  <c r="BP19" i="2" s="1"/>
  <c r="AA19" i="2"/>
  <c r="B23" i="2"/>
  <c r="BP23" i="2" s="1"/>
  <c r="AA23" i="2"/>
  <c r="B27" i="2"/>
  <c r="BP27" i="2" s="1"/>
  <c r="AA27" i="2"/>
  <c r="B31" i="2"/>
  <c r="BP31" i="2" s="1"/>
  <c r="AA31" i="2"/>
  <c r="B35" i="2"/>
  <c r="BP35" i="2" s="1"/>
  <c r="AA35" i="2"/>
  <c r="B39" i="2"/>
  <c r="BP39" i="2" s="1"/>
  <c r="AA39" i="2"/>
  <c r="B43" i="2"/>
  <c r="BP43" i="2" s="1"/>
  <c r="AA43" i="2"/>
  <c r="B21" i="2"/>
  <c r="BP21" i="2" s="1"/>
  <c r="AA21" i="2"/>
  <c r="B41" i="2"/>
  <c r="BP41" i="2" s="1"/>
  <c r="AA41" i="2"/>
  <c r="B47" i="2"/>
  <c r="AA47" i="2"/>
  <c r="CV20" i="2"/>
  <c r="AA20" i="2"/>
  <c r="CV24" i="2"/>
  <c r="AA24" i="2"/>
  <c r="B28" i="2"/>
  <c r="BP28" i="2" s="1"/>
  <c r="AA28" i="2"/>
  <c r="B32" i="2"/>
  <c r="BP32" i="2" s="1"/>
  <c r="AA32" i="2"/>
  <c r="B36" i="2"/>
  <c r="BP36" i="2" s="1"/>
  <c r="AA36" i="2"/>
  <c r="CV40" i="2"/>
  <c r="AA40" i="2"/>
  <c r="B44" i="2"/>
  <c r="BP44" i="2" s="1"/>
  <c r="AA44" i="2"/>
  <c r="BA36" i="2"/>
  <c r="BA37" i="2"/>
  <c r="CV33" i="2"/>
  <c r="AA33" i="2"/>
  <c r="BA38" i="2"/>
  <c r="BA41" i="2"/>
  <c r="BA42" i="2"/>
  <c r="CV38" i="2"/>
  <c r="BA20" i="2"/>
  <c r="O48" i="2"/>
  <c r="Q49" i="2"/>
  <c r="U49" i="2"/>
  <c r="CV32" i="2"/>
  <c r="CV36" i="2"/>
  <c r="K24" i="2"/>
  <c r="K36" i="2"/>
  <c r="K40" i="2"/>
  <c r="N48" i="2"/>
  <c r="T49" i="2"/>
  <c r="W49" i="2"/>
  <c r="AP20" i="2"/>
  <c r="AP22" i="2"/>
  <c r="AP40" i="2"/>
  <c r="BA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40" i="2"/>
  <c r="BJ41" i="2"/>
  <c r="BJ42" i="2"/>
  <c r="BJ44" i="2"/>
  <c r="BJ45" i="2"/>
  <c r="BJ46" i="2"/>
  <c r="BA19" i="2"/>
  <c r="K41" i="2"/>
  <c r="BA32" i="2"/>
  <c r="CV27" i="2"/>
  <c r="CV26" i="2"/>
  <c r="CV37" i="2"/>
  <c r="B20" i="2"/>
  <c r="BP20" i="2" s="1"/>
  <c r="E48" i="2"/>
  <c r="L48" i="2"/>
  <c r="P48" i="2"/>
  <c r="R49" i="2"/>
  <c r="V49" i="2"/>
  <c r="X49" i="2"/>
  <c r="AP41" i="2"/>
  <c r="AP42" i="2"/>
  <c r="BA24" i="2"/>
  <c r="BA28" i="2"/>
  <c r="BA31" i="2"/>
  <c r="CV31" i="2"/>
  <c r="CV41" i="2"/>
  <c r="B24" i="2"/>
  <c r="BP24" i="2" s="1"/>
  <c r="S49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BA35" i="2"/>
  <c r="J48" i="2"/>
  <c r="AG38" i="2"/>
  <c r="AG39" i="2"/>
  <c r="AG40" i="2"/>
  <c r="AG41" i="2"/>
  <c r="AG42" i="2"/>
  <c r="AG43" i="2"/>
  <c r="AG44" i="2"/>
  <c r="AG45" i="2"/>
  <c r="AG46" i="2"/>
  <c r="AG47" i="2"/>
  <c r="AP17" i="2"/>
  <c r="AP18" i="2"/>
  <c r="AP19" i="2"/>
  <c r="AP36" i="2"/>
  <c r="AP37" i="2"/>
  <c r="AP39" i="2"/>
  <c r="BA21" i="2"/>
  <c r="BA22" i="2"/>
  <c r="BA25" i="2"/>
  <c r="BA26" i="2"/>
  <c r="AP24" i="2"/>
  <c r="AP33" i="2"/>
  <c r="AP34" i="2"/>
  <c r="AP44" i="2"/>
  <c r="AP45" i="2"/>
  <c r="AP47" i="2"/>
  <c r="BA40" i="2"/>
  <c r="BA43" i="2"/>
  <c r="BA44" i="2"/>
  <c r="BA45" i="2"/>
  <c r="BA46" i="2"/>
  <c r="BA47" i="2"/>
  <c r="B25" i="2"/>
  <c r="BP25" i="2" s="1"/>
  <c r="CV42" i="2"/>
  <c r="CV21" i="2"/>
  <c r="CV17" i="2"/>
  <c r="AP21" i="2"/>
  <c r="AP27" i="2"/>
  <c r="AP35" i="2"/>
  <c r="AP43" i="2"/>
  <c r="BJ39" i="2"/>
  <c r="BJ43" i="2"/>
  <c r="BJ47" i="2"/>
  <c r="BA18" i="2"/>
  <c r="BA23" i="2"/>
  <c r="BA33" i="2"/>
  <c r="BA34" i="2"/>
  <c r="BA39" i="2"/>
  <c r="AP23" i="2"/>
  <c r="BA27" i="2"/>
  <c r="B17" i="2"/>
  <c r="AP30" i="2"/>
  <c r="AP38" i="2"/>
  <c r="AP46" i="2"/>
  <c r="BA29" i="2"/>
  <c r="BA30" i="2"/>
  <c r="B40" i="2"/>
  <c r="BP40" i="2" s="1"/>
  <c r="CV22" i="2"/>
  <c r="CV43" i="2"/>
  <c r="CV30" i="2"/>
  <c r="B18" i="2"/>
  <c r="BP18" i="2" s="1"/>
  <c r="B46" i="2"/>
  <c r="BP46" i="2" s="1"/>
  <c r="B29" i="2"/>
  <c r="BP29" i="2" s="1"/>
  <c r="B33" i="2"/>
  <c r="BP33" i="2" s="1"/>
  <c r="CV47" i="2"/>
  <c r="CV19" i="2"/>
  <c r="BW2" i="2" l="1"/>
  <c r="AE2" i="2"/>
  <c r="K49" i="2"/>
  <c r="BJ49" i="2"/>
  <c r="AB25" i="2"/>
  <c r="AV25" i="2"/>
  <c r="AB33" i="2"/>
  <c r="AV33" i="2"/>
  <c r="AB24" i="2"/>
  <c r="AV24" i="2"/>
  <c r="BA49" i="2"/>
  <c r="AB44" i="2"/>
  <c r="AV44" i="2"/>
  <c r="AB28" i="2"/>
  <c r="AV28" i="2"/>
  <c r="AB41" i="2"/>
  <c r="AV41" i="2"/>
  <c r="AB43" i="2"/>
  <c r="AV43" i="2"/>
  <c r="AB35" i="2"/>
  <c r="AV35" i="2"/>
  <c r="AB27" i="2"/>
  <c r="AV27" i="2"/>
  <c r="AB29" i="2"/>
  <c r="AV29" i="2"/>
  <c r="AB17" i="2"/>
  <c r="AV17" i="2"/>
  <c r="BP17" i="2"/>
  <c r="AP49" i="2"/>
  <c r="AB37" i="2"/>
  <c r="AV37" i="2"/>
  <c r="AB38" i="2"/>
  <c r="AV38" i="2"/>
  <c r="AB30" i="2"/>
  <c r="AV30" i="2"/>
  <c r="AB22" i="2"/>
  <c r="AV22" i="2"/>
  <c r="AG49" i="2"/>
  <c r="AB20" i="2"/>
  <c r="AV20" i="2"/>
  <c r="AB32" i="2"/>
  <c r="AV32" i="2"/>
  <c r="AB47" i="2"/>
  <c r="AV47" i="2"/>
  <c r="BP47" i="2"/>
  <c r="AB21" i="2"/>
  <c r="AV21" i="2"/>
  <c r="AB39" i="2"/>
  <c r="AV39" i="2"/>
  <c r="AB31" i="2"/>
  <c r="AV31" i="2"/>
  <c r="AB23" i="2"/>
  <c r="AV23" i="2"/>
  <c r="AB40" i="2"/>
  <c r="AV40" i="2"/>
  <c r="AB45" i="2"/>
  <c r="AV45" i="2"/>
  <c r="AB42" i="2"/>
  <c r="AV42" i="2"/>
  <c r="AB34" i="2"/>
  <c r="AV34" i="2"/>
  <c r="AB26" i="2"/>
  <c r="AV26" i="2"/>
  <c r="AB46" i="2"/>
  <c r="AV46" i="2"/>
  <c r="AB18" i="2"/>
  <c r="AV18" i="2"/>
  <c r="AB36" i="2"/>
  <c r="AV36" i="2"/>
  <c r="AB19" i="2"/>
  <c r="AV19" i="2"/>
  <c r="K48" i="2"/>
</calcChain>
</file>

<file path=xl/sharedStrings.xml><?xml version="1.0" encoding="utf-8"?>
<sst xmlns="http://schemas.openxmlformats.org/spreadsheetml/2006/main" count="507" uniqueCount="315">
  <si>
    <t>Strom</t>
  </si>
  <si>
    <t>Datum</t>
  </si>
  <si>
    <t>NH4-N</t>
  </si>
  <si>
    <t>NO3-N</t>
  </si>
  <si>
    <t>NO2-N</t>
  </si>
  <si>
    <t>NH4 - N</t>
  </si>
  <si>
    <t>NO3 - N</t>
  </si>
  <si>
    <t>NO2 - N</t>
  </si>
  <si>
    <t>Zählerstand</t>
  </si>
  <si>
    <t>°C</t>
  </si>
  <si>
    <t>ml/l</t>
  </si>
  <si>
    <t>mg/l</t>
  </si>
  <si>
    <t>g/l</t>
  </si>
  <si>
    <t>ml/g</t>
  </si>
  <si>
    <t xml:space="preserve"> </t>
  </si>
  <si>
    <t>cm</t>
  </si>
  <si>
    <t>kWh</t>
  </si>
  <si>
    <t>%</t>
  </si>
  <si>
    <t>mm</t>
  </si>
  <si>
    <t>Grenzwert TS BB</t>
  </si>
  <si>
    <t>Untere Grenze Normalbereich</t>
  </si>
  <si>
    <t>Obere Grenze Normalbereich</t>
  </si>
  <si>
    <t>Bähschlammbereich</t>
  </si>
  <si>
    <t>m³</t>
  </si>
  <si>
    <r>
      <t>TN</t>
    </r>
    <r>
      <rPr>
        <vertAlign val="subscript"/>
        <sz val="6"/>
        <rFont val="Arial"/>
        <family val="2"/>
      </rPr>
      <t>b</t>
    </r>
  </si>
  <si>
    <t>min</t>
  </si>
  <si>
    <t>max</t>
  </si>
  <si>
    <t>date</t>
  </si>
  <si>
    <t>weekday</t>
  </si>
  <si>
    <t>weather</t>
  </si>
  <si>
    <t>amount of rainfall</t>
  </si>
  <si>
    <t>air temperature min</t>
  </si>
  <si>
    <t>air temperatute max</t>
  </si>
  <si>
    <t>temperature of waste water</t>
  </si>
  <si>
    <t>amount of waste water                  (incl. feces)</t>
  </si>
  <si>
    <t>calculation highest dry weather flow</t>
  </si>
  <si>
    <t>amount of feces</t>
  </si>
  <si>
    <t>screenings</t>
  </si>
  <si>
    <t>grit</t>
  </si>
  <si>
    <t>grease</t>
  </si>
  <si>
    <t>BOD</t>
  </si>
  <si>
    <t>COD</t>
  </si>
  <si>
    <t>Ntotal</t>
  </si>
  <si>
    <t>Ptotal</t>
  </si>
  <si>
    <t>24h - example</t>
  </si>
  <si>
    <t>influent</t>
  </si>
  <si>
    <t>flow</t>
  </si>
  <si>
    <t>influent biological part</t>
  </si>
  <si>
    <t>ph-value</t>
  </si>
  <si>
    <t>temperature</t>
  </si>
  <si>
    <t>dryed matter of activated sludge</t>
  </si>
  <si>
    <t>sludge volume aeration tank</t>
  </si>
  <si>
    <t>sludge volume index of aeration tank</t>
  </si>
  <si>
    <t>O2-content min.</t>
  </si>
  <si>
    <t>O2-content max.</t>
  </si>
  <si>
    <t>mikroskopical picture</t>
  </si>
  <si>
    <t>glowing loss</t>
  </si>
  <si>
    <t>road 1 aeration tank 1</t>
  </si>
  <si>
    <t>road 1 aeration tank 2</t>
  </si>
  <si>
    <t>road 2 aeration tank 1</t>
  </si>
  <si>
    <t>road 2 aeration tank 2</t>
  </si>
  <si>
    <t>effluent</t>
  </si>
  <si>
    <t>pH - value average</t>
  </si>
  <si>
    <t>settleable solids</t>
  </si>
  <si>
    <t>visibilitiy depth</t>
  </si>
  <si>
    <t>N total</t>
  </si>
  <si>
    <t>P toal</t>
  </si>
  <si>
    <t>amount of surplus sludge</t>
  </si>
  <si>
    <t>dryed matter surplus sludge</t>
  </si>
  <si>
    <t>dryed matter                                              static/mechanic densification</t>
  </si>
  <si>
    <t>disposed amount of sludge</t>
  </si>
  <si>
    <t>consumption</t>
  </si>
  <si>
    <t>electricity</t>
  </si>
  <si>
    <t xml:space="preserve">sludge </t>
  </si>
  <si>
    <t>comments</t>
  </si>
  <si>
    <t>settleable solid</t>
  </si>
  <si>
    <t>BOD 5</t>
  </si>
  <si>
    <t>suspended solids</t>
  </si>
  <si>
    <t>Budva</t>
  </si>
  <si>
    <t>sludge volume</t>
  </si>
  <si>
    <t>sludge volume index</t>
  </si>
  <si>
    <t>amount to                                                    static/mechanical densification</t>
  </si>
  <si>
    <t>amount to                                                  dewatering (JFF10.1)</t>
  </si>
  <si>
    <t>amount to                                                  dewatering (JFF10.2)</t>
  </si>
  <si>
    <t>dryed matter                                 dewatering Line 1</t>
  </si>
  <si>
    <t>dryed matter                                 dewatering Line 2</t>
  </si>
  <si>
    <t>24h example market</t>
  </si>
  <si>
    <t>suvo=1; mraz=2; kiša=3; oluja=4; topljenje snega=5; sneg=6; infiltracija=7.</t>
  </si>
  <si>
    <t>kod za vreme:</t>
  </si>
  <si>
    <t>ulazna voda</t>
  </si>
  <si>
    <t>protok</t>
  </si>
  <si>
    <t xml:space="preserve">ulazna voda biologija </t>
  </si>
  <si>
    <t>datum</t>
  </si>
  <si>
    <t>količina padavina</t>
  </si>
  <si>
    <t>temperatura vazduha min.</t>
  </si>
  <si>
    <t>temperatura vazduha max.</t>
  </si>
  <si>
    <t>temperatura otpadne vode</t>
  </si>
  <si>
    <t>ph-vrednost</t>
  </si>
  <si>
    <t>količina otpadne vode               (uključujuci fekal.)</t>
  </si>
  <si>
    <t>izračunati najveći protok na suvom vremenu</t>
  </si>
  <si>
    <t>količina fekalija</t>
  </si>
  <si>
    <t>istaložene materije</t>
  </si>
  <si>
    <t>pesak</t>
  </si>
  <si>
    <t>masnoće</t>
  </si>
  <si>
    <t>BPK 5</t>
  </si>
  <si>
    <t>HPK</t>
  </si>
  <si>
    <t>Nukupni</t>
  </si>
  <si>
    <t>Pukupni</t>
  </si>
  <si>
    <t>24h - uzorak</t>
  </si>
  <si>
    <t>temperatura</t>
  </si>
  <si>
    <t>suvi ostatak u aktivnom mulju</t>
  </si>
  <si>
    <t>volumen mulja</t>
  </si>
  <si>
    <t>indeks mulja</t>
  </si>
  <si>
    <t>O2-koncentracija min.</t>
  </si>
  <si>
    <t>O2-koncentracija max.</t>
  </si>
  <si>
    <t>mikroskopska slika</t>
  </si>
  <si>
    <t>gubitak žarenjem</t>
  </si>
  <si>
    <t>linija 1 aeracioni bazen 1</t>
  </si>
  <si>
    <t>linija 1 aeracioni bazen 2</t>
  </si>
  <si>
    <t>linija 2 aeracioni bazen 1</t>
  </si>
  <si>
    <t>linija 2 aeracioni bazen 2</t>
  </si>
  <si>
    <t>dan</t>
  </si>
  <si>
    <t>pH - prosečna vrednost</t>
  </si>
  <si>
    <t>vidljiva dubina</t>
  </si>
  <si>
    <t>BPK5</t>
  </si>
  <si>
    <t>N ukupni</t>
  </si>
  <si>
    <t>P ukupni</t>
  </si>
  <si>
    <t>izlazna voda</t>
  </si>
  <si>
    <t>mulj</t>
  </si>
  <si>
    <t>potrošnja</t>
  </si>
  <si>
    <t>količina viska mulja</t>
  </si>
  <si>
    <t>suvi ostatak viška mulja</t>
  </si>
  <si>
    <t>komentari</t>
  </si>
  <si>
    <t>mesec:</t>
  </si>
  <si>
    <t>(strana br.3)</t>
  </si>
  <si>
    <t>(strana br.2)</t>
  </si>
  <si>
    <t>(strana br.1)</t>
  </si>
  <si>
    <t>Mesečni izveštaj za PPOV:</t>
  </si>
  <si>
    <t>Mesečni izveštaj za PPOV: Budva</t>
  </si>
  <si>
    <t>24h uzorak</t>
  </si>
  <si>
    <t>broj prekoračenih limita</t>
  </si>
  <si>
    <t>prosek</t>
  </si>
  <si>
    <t>suma</t>
  </si>
  <si>
    <t>suvi ostatak presa  1</t>
  </si>
  <si>
    <t>suvi ostatak presa  2</t>
  </si>
  <si>
    <t>odložena količina mulja</t>
  </si>
  <si>
    <t>filter presa 1 (JFF10.1)</t>
  </si>
  <si>
    <t>filter presa 2 (JFF10.2)</t>
  </si>
  <si>
    <t>suspendovane materije</t>
  </si>
  <si>
    <t>otpad sa rešetki</t>
  </si>
  <si>
    <t>suvi ostatak istalo\enog mulja</t>
  </si>
  <si>
    <t>koli;ina istalo\enog mulja</t>
  </si>
  <si>
    <t>električna energija</t>
  </si>
  <si>
    <t>(strana br.4)</t>
  </si>
  <si>
    <t>samplingtime</t>
  </si>
  <si>
    <t>vreme uzorkovanja</t>
  </si>
  <si>
    <t>kode za vreme</t>
  </si>
  <si>
    <t>outlet water</t>
  </si>
  <si>
    <t>Suspendovane materije</t>
  </si>
  <si>
    <t>DATUM</t>
  </si>
  <si>
    <t>sampling time</t>
  </si>
  <si>
    <t>weather code</t>
  </si>
  <si>
    <t>air temp. min</t>
  </si>
  <si>
    <t>air temp. max</t>
  </si>
  <si>
    <t>rainfall</t>
  </si>
  <si>
    <t>inflow volume</t>
  </si>
  <si>
    <t>feces (Nf10)</t>
  </si>
  <si>
    <t>effluent volume (Lf 10)</t>
  </si>
  <si>
    <t>unused_11</t>
  </si>
  <si>
    <t>sludge</t>
  </si>
  <si>
    <t>surplus quantitiy HF 30</t>
  </si>
  <si>
    <t>unused_14</t>
  </si>
  <si>
    <t>unused_15</t>
  </si>
  <si>
    <t>dry sub.thickened sludge</t>
  </si>
  <si>
    <t>dewatered quantitiy 1</t>
  </si>
  <si>
    <t>dry sub.dewatered sludge 1</t>
  </si>
  <si>
    <t>unused_19</t>
  </si>
  <si>
    <t>unused_20</t>
  </si>
  <si>
    <t>unused_21</t>
  </si>
  <si>
    <t>unused_22</t>
  </si>
  <si>
    <t>unused_23</t>
  </si>
  <si>
    <t>unused_24</t>
  </si>
  <si>
    <t>unused_25</t>
  </si>
  <si>
    <t>unused_26</t>
  </si>
  <si>
    <t>unused_27</t>
  </si>
  <si>
    <t>unused_28</t>
  </si>
  <si>
    <t>unused_29</t>
  </si>
  <si>
    <t>unused_30</t>
  </si>
  <si>
    <t>unused_31</t>
  </si>
  <si>
    <t>unused_32</t>
  </si>
  <si>
    <t>unused_33</t>
  </si>
  <si>
    <t>unused_34</t>
  </si>
  <si>
    <t>unused_35</t>
  </si>
  <si>
    <t>unused_36</t>
  </si>
  <si>
    <t>unused_37</t>
  </si>
  <si>
    <t>unused_38</t>
  </si>
  <si>
    <t>Trafo 1 WWTP Counter</t>
  </si>
  <si>
    <t>Trafo 2 WWTP Counter</t>
  </si>
  <si>
    <t>unused_41</t>
  </si>
  <si>
    <t>unused_42</t>
  </si>
  <si>
    <t>unused_43</t>
  </si>
  <si>
    <t>unused_44</t>
  </si>
  <si>
    <t>unused_45</t>
  </si>
  <si>
    <t>surplus quantitiy 1</t>
  </si>
  <si>
    <t>surplus quantitiy 2</t>
  </si>
  <si>
    <t>extern sludge quantitiy HF 40</t>
  </si>
  <si>
    <t>dewatered quantitiy 2</t>
  </si>
  <si>
    <t>lime milk JUF 10.2</t>
  </si>
  <si>
    <t>water mixing tank JUF 10</t>
  </si>
  <si>
    <t>temp. inf.</t>
  </si>
  <si>
    <t>pH-value inf.</t>
  </si>
  <si>
    <t>BOD 5 inf.</t>
  </si>
  <si>
    <t>COD inf.</t>
  </si>
  <si>
    <t>P total inf.</t>
  </si>
  <si>
    <t>NH4-N inf.</t>
  </si>
  <si>
    <t>NO3-N inf.</t>
  </si>
  <si>
    <t>NO2-N inf.</t>
  </si>
  <si>
    <t>N total inf.</t>
  </si>
  <si>
    <t>TNb inf.</t>
  </si>
  <si>
    <t>unused_62</t>
  </si>
  <si>
    <t>suspended solids inf.</t>
  </si>
  <si>
    <t>unused_64</t>
  </si>
  <si>
    <t>turbidity inf.</t>
  </si>
  <si>
    <t>24h-example infl.</t>
  </si>
  <si>
    <t>dry sub.return sludge 1</t>
  </si>
  <si>
    <t>dry sub.return sludge 2</t>
  </si>
  <si>
    <t>unused_69</t>
  </si>
  <si>
    <t>dry sub.dewatered sludge 2</t>
  </si>
  <si>
    <t>unused_71</t>
  </si>
  <si>
    <t>unused_72</t>
  </si>
  <si>
    <t>unused_73</t>
  </si>
  <si>
    <t>unused_74</t>
  </si>
  <si>
    <t>unused_75</t>
  </si>
  <si>
    <t>unused_76</t>
  </si>
  <si>
    <t>unused_77</t>
  </si>
  <si>
    <t>temp. effl.</t>
  </si>
  <si>
    <t>pH-value effl.</t>
  </si>
  <si>
    <t>BOD 5 effl.</t>
  </si>
  <si>
    <t>COD effl.</t>
  </si>
  <si>
    <t>p total effl.</t>
  </si>
  <si>
    <t>NH4-N effl.</t>
  </si>
  <si>
    <t>NO3-N effl.</t>
  </si>
  <si>
    <t>NO2-N effl.</t>
  </si>
  <si>
    <t>N total effl.</t>
  </si>
  <si>
    <t>TNb effl.</t>
  </si>
  <si>
    <t>unused_88</t>
  </si>
  <si>
    <t>suspended solids effl.</t>
  </si>
  <si>
    <t>unused_90</t>
  </si>
  <si>
    <t>turbidity effl.</t>
  </si>
  <si>
    <t>24h-example effl.</t>
  </si>
  <si>
    <t>unused_93</t>
  </si>
  <si>
    <t>unused_94</t>
  </si>
  <si>
    <t>sight depth effl.</t>
  </si>
  <si>
    <t>unused_96</t>
  </si>
  <si>
    <t>unused_97</t>
  </si>
  <si>
    <t>unused_98</t>
  </si>
  <si>
    <t>unused_99</t>
  </si>
  <si>
    <t>unused_100</t>
  </si>
  <si>
    <t>unused_101</t>
  </si>
  <si>
    <t>unused_102</t>
  </si>
  <si>
    <t>unused_103</t>
  </si>
  <si>
    <t>unused_104</t>
  </si>
  <si>
    <t>unused_105</t>
  </si>
  <si>
    <t>sludge volume tank1.1</t>
  </si>
  <si>
    <t>dry substance tank1.1</t>
  </si>
  <si>
    <t>microscopic picture tank1.1</t>
  </si>
  <si>
    <t>unused_109</t>
  </si>
  <si>
    <t>unused_110</t>
  </si>
  <si>
    <t>oxygen min1 tank1.1</t>
  </si>
  <si>
    <t>oxygen min2 tank1.1</t>
  </si>
  <si>
    <t>unused_113</t>
  </si>
  <si>
    <t>unused_114</t>
  </si>
  <si>
    <t>oxygen max1 tank1.1</t>
  </si>
  <si>
    <t>oxygen max2 tank1.1</t>
  </si>
  <si>
    <t>unused_117</t>
  </si>
  <si>
    <t>unused_118</t>
  </si>
  <si>
    <t>sludge volume tank1.2</t>
  </si>
  <si>
    <t>dry substance tank1.2</t>
  </si>
  <si>
    <t>microscopic picture tank1.2</t>
  </si>
  <si>
    <t>unused_122</t>
  </si>
  <si>
    <t>unused_123</t>
  </si>
  <si>
    <t>oxygen min1 tank1.2</t>
  </si>
  <si>
    <t>oxygen min2 tank1.2</t>
  </si>
  <si>
    <t>unused_126</t>
  </si>
  <si>
    <t>unused_127</t>
  </si>
  <si>
    <t>oxygen max1 tank1.2</t>
  </si>
  <si>
    <t>oxygen max2 tank1.2</t>
  </si>
  <si>
    <t>unused_130</t>
  </si>
  <si>
    <t>unused_131</t>
  </si>
  <si>
    <t>sludge volume tank2.1</t>
  </si>
  <si>
    <t>dry substance tank2.1</t>
  </si>
  <si>
    <t>microscopic picture tank2.1</t>
  </si>
  <si>
    <t>unused_135</t>
  </si>
  <si>
    <t>unused_136</t>
  </si>
  <si>
    <t>oxygen min1 tank2.1</t>
  </si>
  <si>
    <t>oxygen min2 tank2.1</t>
  </si>
  <si>
    <t>unused_139</t>
  </si>
  <si>
    <t>unused_140</t>
  </si>
  <si>
    <t>oxygen max1 tank2.1</t>
  </si>
  <si>
    <t>oxygen max2 tank2.1</t>
  </si>
  <si>
    <t>unused_143</t>
  </si>
  <si>
    <t>unused_144</t>
  </si>
  <si>
    <t>sludge volume tank2.2</t>
  </si>
  <si>
    <t>dry substance tank2.2</t>
  </si>
  <si>
    <t>microscopic picture tank2.2</t>
  </si>
  <si>
    <t>unused_148</t>
  </si>
  <si>
    <t>unused_149</t>
  </si>
  <si>
    <t>oxygen min1 tank2.2</t>
  </si>
  <si>
    <t>oxygen min2 tank2.2</t>
  </si>
  <si>
    <t>unused_152</t>
  </si>
  <si>
    <t>unused_153</t>
  </si>
  <si>
    <t>oxygen max1 tank2.2</t>
  </si>
  <si>
    <t>oxygen max2 tank2.2</t>
  </si>
  <si>
    <t>trend-</t>
  </si>
  <si>
    <t>trend0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</si>
</sst>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dddd"/>
    <numFmt numFmtId="166" formatCode="mmmm\ yy"/>
    <numFmt numFmtId="167" formatCode="mmmm\ yyyy"/>
    <numFmt numFmtId="168" formatCode="dd/\ mm/yy"/>
    <numFmt numFmtId="169" formatCode="0.0000"/>
    <numFmt numFmtId="170" formatCode="#,##0.0"/>
    <numFmt numFmtId="171" formatCode="dd/"/>
    <numFmt numFmtId="172" formatCode="dd/mm/yy"/>
  </numFmts>
  <fonts count="15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vertAlign val="subscript"/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0" fillId="2" borderId="0" xfId="0" applyFill="1" applyAlignment="1" applyProtection="1">
      <alignment horizontal="centerContinuous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167" fontId="0" fillId="2" borderId="0" xfId="0" applyNumberFormat="1" applyFill="1" applyAlignment="1" applyProtection="1">
      <alignment horizontal="centerContinuous"/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0" fillId="2" borderId="0" xfId="0" quotePrefix="1" applyFill="1" applyProtection="1"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8" fillId="2" borderId="6" xfId="0" applyFont="1" applyFill="1" applyBorder="1" applyAlignment="1" applyProtection="1">
      <alignment horizontal="center" textRotation="90"/>
      <protection hidden="1"/>
    </xf>
    <xf numFmtId="0" fontId="8" fillId="2" borderId="0" xfId="0" applyFont="1" applyFill="1" applyAlignment="1" applyProtection="1">
      <alignment horizontal="center" textRotation="90"/>
      <protection hidden="1"/>
    </xf>
    <xf numFmtId="0" fontId="8" fillId="2" borderId="2" xfId="0" applyFont="1" applyFill="1" applyBorder="1" applyAlignment="1" applyProtection="1">
      <alignment horizontal="center" textRotation="90"/>
      <protection hidden="1"/>
    </xf>
    <xf numFmtId="0" fontId="8" fillId="2" borderId="2" xfId="0" applyFont="1" applyFill="1" applyBorder="1" applyAlignment="1" applyProtection="1">
      <alignment horizontal="center" textRotation="90" wrapText="1"/>
      <protection hidden="1"/>
    </xf>
    <xf numFmtId="0" fontId="8" fillId="2" borderId="7" xfId="0" applyFont="1" applyFill="1" applyBorder="1" applyAlignment="1" applyProtection="1">
      <alignment horizontal="center" textRotation="90"/>
      <protection hidden="1"/>
    </xf>
    <xf numFmtId="0" fontId="8" fillId="2" borderId="5" xfId="0" applyFont="1" applyFill="1" applyBorder="1" applyAlignment="1" applyProtection="1">
      <alignment horizontal="center" textRotation="90"/>
      <protection hidden="1"/>
    </xf>
    <xf numFmtId="0" fontId="8" fillId="2" borderId="4" xfId="0" applyFont="1" applyFill="1" applyBorder="1" applyAlignment="1" applyProtection="1">
      <alignment horizontal="center" textRotation="90"/>
      <protection hidden="1"/>
    </xf>
    <xf numFmtId="0" fontId="8" fillId="2" borderId="3" xfId="0" applyFont="1" applyFill="1" applyBorder="1" applyAlignment="1" applyProtection="1">
      <alignment horizontal="center" textRotation="90" wrapText="1"/>
      <protection hidden="1"/>
    </xf>
    <xf numFmtId="0" fontId="8" fillId="2" borderId="3" xfId="0" applyFont="1" applyFill="1" applyBorder="1" applyAlignment="1" applyProtection="1">
      <alignment horizontal="center" textRotation="90"/>
      <protection hidden="1"/>
    </xf>
    <xf numFmtId="1" fontId="8" fillId="0" borderId="0" xfId="0" applyNumberFormat="1" applyFont="1" applyAlignment="1" applyProtection="1">
      <alignment horizontal="center" vertical="center"/>
      <protection hidden="1"/>
    </xf>
    <xf numFmtId="1" fontId="8" fillId="0" borderId="6" xfId="0" applyNumberFormat="1" applyFont="1" applyBorder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6" xfId="0" applyNumberFormat="1" applyFont="1" applyBorder="1" applyAlignment="1" applyProtection="1">
      <alignment horizontal="center" vertical="center"/>
      <protection hidden="1"/>
    </xf>
    <xf numFmtId="165" fontId="8" fillId="0" borderId="0" xfId="0" applyNumberFormat="1" applyFont="1" applyAlignment="1" applyProtection="1">
      <alignment horizontal="center" vertical="center"/>
      <protection hidden="1"/>
    </xf>
    <xf numFmtId="166" fontId="8" fillId="2" borderId="0" xfId="0" applyNumberFormat="1" applyFont="1" applyFill="1" applyAlignment="1" applyProtection="1">
      <alignment horizontal="center" vertical="center"/>
      <protection hidden="1"/>
    </xf>
    <xf numFmtId="165" fontId="8" fillId="2" borderId="0" xfId="0" applyNumberFormat="1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centerContinuous" vertical="center"/>
      <protection hidden="1"/>
    </xf>
    <xf numFmtId="0" fontId="8" fillId="2" borderId="0" xfId="0" applyFont="1" applyFill="1" applyAlignment="1" applyProtection="1">
      <alignment horizontal="centerContinuous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1" fontId="12" fillId="2" borderId="8" xfId="0" applyNumberFormat="1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 textRotation="90"/>
      <protection hidden="1"/>
    </xf>
    <xf numFmtId="170" fontId="8" fillId="0" borderId="0" xfId="0" applyNumberFormat="1" applyFont="1" applyAlignment="1" applyProtection="1">
      <alignment horizontal="center"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20" fontId="8" fillId="0" borderId="0" xfId="0" applyNumberFormat="1" applyFont="1" applyAlignment="1" applyProtection="1">
      <alignment horizontal="right" vertical="center"/>
      <protection hidden="1"/>
    </xf>
    <xf numFmtId="14" fontId="0" fillId="0" borderId="0" xfId="0" applyNumberFormat="1"/>
    <xf numFmtId="2" fontId="8" fillId="2" borderId="8" xfId="0" applyNumberFormat="1" applyFont="1" applyFill="1" applyBorder="1" applyAlignment="1" applyProtection="1">
      <alignment horizontal="center" vertical="center"/>
      <protection hidden="1"/>
    </xf>
    <xf numFmtId="164" fontId="8" fillId="2" borderId="8" xfId="0" applyNumberFormat="1" applyFont="1" applyFill="1" applyBorder="1" applyAlignment="1" applyProtection="1">
      <alignment horizontal="center" vertical="center"/>
      <protection hidden="1"/>
    </xf>
    <xf numFmtId="164" fontId="8" fillId="2" borderId="10" xfId="0" applyNumberFormat="1" applyFont="1" applyFill="1" applyBorder="1" applyAlignment="1" applyProtection="1">
      <alignment horizontal="center" vertical="center"/>
      <protection hidden="1"/>
    </xf>
    <xf numFmtId="1" fontId="8" fillId="2" borderId="8" xfId="0" applyNumberFormat="1" applyFont="1" applyFill="1" applyBorder="1" applyAlignment="1" applyProtection="1">
      <alignment horizontal="center" vertical="center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textRotation="90" wrapText="1"/>
    </xf>
    <xf numFmtId="0" fontId="8" fillId="0" borderId="0" xfId="0" applyFont="1"/>
    <xf numFmtId="0" fontId="8" fillId="0" borderId="0" xfId="0" applyFont="1" applyAlignment="1">
      <alignment horizontal="center" textRotation="90"/>
    </xf>
    <xf numFmtId="171" fontId="8" fillId="0" borderId="0" xfId="0" applyNumberFormat="1" applyFont="1"/>
    <xf numFmtId="0" fontId="0" fillId="2" borderId="0" xfId="0" applyFill="1"/>
    <xf numFmtId="167" fontId="2" fillId="2" borderId="0" xfId="0" applyNumberFormat="1" applyFont="1" applyFill="1" applyAlignment="1" applyProtection="1">
      <alignment horizontal="left"/>
      <protection hidden="1"/>
    </xf>
    <xf numFmtId="2" fontId="8" fillId="0" borderId="13" xfId="0" applyNumberFormat="1" applyFont="1" applyBorder="1" applyAlignment="1" applyProtection="1">
      <alignment horizontal="center" vertical="center"/>
      <protection hidden="1"/>
    </xf>
    <xf numFmtId="165" fontId="8" fillId="0" borderId="13" xfId="0" applyNumberFormat="1" applyFont="1" applyBorder="1" applyAlignment="1" applyProtection="1">
      <alignment horizontal="center" vertical="center"/>
      <protection hidden="1"/>
    </xf>
    <xf numFmtId="20" fontId="8" fillId="0" borderId="13" xfId="0" applyNumberFormat="1" applyFont="1" applyBorder="1" applyAlignment="1" applyProtection="1">
      <alignment horizontal="right" vertical="center"/>
      <protection hidden="1"/>
    </xf>
    <xf numFmtId="1" fontId="8" fillId="0" borderId="13" xfId="0" applyNumberFormat="1" applyFont="1" applyBorder="1" applyAlignment="1" applyProtection="1">
      <alignment horizontal="center" vertical="center"/>
      <protection hidden="1"/>
    </xf>
    <xf numFmtId="3" fontId="8" fillId="0" borderId="13" xfId="0" applyNumberFormat="1" applyFont="1" applyBorder="1" applyAlignment="1" applyProtection="1">
      <alignment horizontal="center" vertical="center"/>
      <protection hidden="1"/>
    </xf>
    <xf numFmtId="0" fontId="8" fillId="2" borderId="17" xfId="0" quotePrefix="1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2" fontId="8" fillId="0" borderId="21" xfId="0" applyNumberFormat="1" applyFont="1" applyBorder="1" applyAlignment="1" applyProtection="1">
      <alignment horizontal="center" vertical="center"/>
      <protection hidden="1"/>
    </xf>
    <xf numFmtId="3" fontId="8" fillId="0" borderId="21" xfId="0" applyNumberFormat="1" applyFont="1" applyBorder="1" applyAlignment="1" applyProtection="1">
      <alignment horizontal="center" vertical="center"/>
      <protection hidden="1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1" fontId="8" fillId="0" borderId="28" xfId="0" applyNumberFormat="1" applyFont="1" applyBorder="1" applyAlignment="1" applyProtection="1">
      <alignment horizontal="center" vertical="center"/>
      <protection hidden="1"/>
    </xf>
    <xf numFmtId="164" fontId="8" fillId="0" borderId="29" xfId="0" applyNumberFormat="1" applyFont="1" applyBorder="1" applyAlignment="1" applyProtection="1">
      <alignment horizontal="center" vertical="center"/>
      <protection hidden="1"/>
    </xf>
    <xf numFmtId="164" fontId="8" fillId="0" borderId="3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/>
      <protection hidden="1"/>
    </xf>
    <xf numFmtId="1" fontId="8" fillId="0" borderId="21" xfId="0" applyNumberFormat="1" applyFont="1" applyBorder="1" applyAlignment="1" applyProtection="1">
      <alignment horizontal="center" vertical="center"/>
      <protection hidden="1"/>
    </xf>
    <xf numFmtId="1" fontId="8" fillId="0" borderId="29" xfId="0" applyNumberFormat="1" applyFont="1" applyBorder="1" applyAlignment="1" applyProtection="1">
      <alignment horizontal="center" vertical="center"/>
      <protection hidden="1"/>
    </xf>
    <xf numFmtId="1" fontId="8" fillId="0" borderId="30" xfId="0" applyNumberFormat="1" applyFont="1" applyBorder="1" applyAlignment="1" applyProtection="1">
      <alignment horizontal="center" vertical="center"/>
      <protection hidden="1"/>
    </xf>
    <xf numFmtId="0" fontId="8" fillId="2" borderId="31" xfId="0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textRotation="90" wrapText="1"/>
      <protection hidden="1"/>
    </xf>
    <xf numFmtId="0" fontId="8" fillId="2" borderId="5" xfId="0" applyFont="1" applyFill="1" applyBorder="1" applyAlignment="1" applyProtection="1">
      <alignment horizontal="center" textRotation="90" wrapText="1"/>
      <protection hidden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8" fillId="2" borderId="33" xfId="0" applyFont="1" applyFill="1" applyBorder="1" applyAlignment="1" applyProtection="1">
      <alignment horizontal="center" textRotation="90"/>
      <protection hidden="1"/>
    </xf>
    <xf numFmtId="3" fontId="8" fillId="0" borderId="33" xfId="0" applyNumberFormat="1" applyFont="1" applyBorder="1" applyAlignment="1" applyProtection="1">
      <alignment horizontal="center" vertical="center"/>
      <protection hidden="1"/>
    </xf>
    <xf numFmtId="3" fontId="8" fillId="0" borderId="34" xfId="0" applyNumberFormat="1" applyFont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vertical="center"/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0" fontId="5" fillId="2" borderId="36" xfId="0" applyFont="1" applyFill="1" applyBorder="1" applyAlignment="1" applyProtection="1">
      <alignment horizontal="centerContinuous" vertical="center"/>
      <protection hidden="1"/>
    </xf>
    <xf numFmtId="0" fontId="5" fillId="2" borderId="37" xfId="0" applyFont="1" applyFill="1" applyBorder="1" applyAlignment="1" applyProtection="1">
      <alignment horizontal="centerContinuous" vertical="center"/>
      <protection hidden="1"/>
    </xf>
    <xf numFmtId="0" fontId="0" fillId="2" borderId="38" xfId="0" applyFill="1" applyBorder="1" applyProtection="1">
      <protection hidden="1"/>
    </xf>
    <xf numFmtId="0" fontId="11" fillId="2" borderId="33" xfId="0" applyFont="1" applyFill="1" applyBorder="1" applyAlignment="1" applyProtection="1">
      <alignment horizontal="center" vertical="center"/>
      <protection hidden="1"/>
    </xf>
    <xf numFmtId="169" fontId="8" fillId="2" borderId="0" xfId="0" applyNumberFormat="1" applyFont="1" applyFill="1" applyAlignment="1" applyProtection="1">
      <alignment horizontal="center" vertical="center"/>
      <protection hidden="1"/>
    </xf>
    <xf numFmtId="169" fontId="9" fillId="2" borderId="0" xfId="0" applyNumberFormat="1" applyFont="1" applyFill="1" applyAlignment="1" applyProtection="1">
      <alignment horizontal="center" vertical="center"/>
      <protection hidden="1"/>
    </xf>
    <xf numFmtId="168" fontId="8" fillId="0" borderId="29" xfId="0" applyNumberFormat="1" applyFont="1" applyBorder="1" applyAlignment="1" applyProtection="1">
      <alignment horizontal="center" vertical="center"/>
      <protection hidden="1"/>
    </xf>
    <xf numFmtId="168" fontId="8" fillId="0" borderId="30" xfId="0" applyNumberFormat="1" applyFont="1" applyBorder="1" applyAlignment="1" applyProtection="1">
      <alignment horizontal="center" vertical="center"/>
      <protection hidden="1"/>
    </xf>
    <xf numFmtId="164" fontId="8" fillId="0" borderId="13" xfId="0" applyNumberFormat="1" applyFont="1" applyBorder="1" applyAlignment="1" applyProtection="1">
      <alignment horizontal="center" vertical="center"/>
      <protection hidden="1"/>
    </xf>
    <xf numFmtId="164" fontId="8" fillId="2" borderId="0" xfId="0" applyNumberFormat="1" applyFont="1" applyFill="1" applyAlignment="1" applyProtection="1">
      <alignment horizontal="center" vertical="center"/>
      <protection hidden="1"/>
    </xf>
    <xf numFmtId="2" fontId="8" fillId="2" borderId="0" xfId="0" applyNumberFormat="1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1" fontId="8" fillId="2" borderId="39" xfId="0" applyNumberFormat="1" applyFont="1" applyFill="1" applyBorder="1" applyAlignment="1" applyProtection="1">
      <alignment horizontal="center" vertical="center"/>
      <protection hidden="1"/>
    </xf>
    <xf numFmtId="164" fontId="8" fillId="2" borderId="39" xfId="0" applyNumberFormat="1" applyFont="1" applyFill="1" applyBorder="1" applyAlignment="1" applyProtection="1">
      <alignment horizontal="center" vertical="center"/>
      <protection hidden="1"/>
    </xf>
    <xf numFmtId="169" fontId="8" fillId="2" borderId="39" xfId="0" applyNumberFormat="1" applyFont="1" applyFill="1" applyBorder="1" applyAlignment="1" applyProtection="1">
      <alignment horizontal="center" vertical="center"/>
      <protection hidden="1"/>
    </xf>
    <xf numFmtId="1" fontId="8" fillId="0" borderId="27" xfId="0" applyNumberFormat="1" applyFont="1" applyBorder="1" applyAlignment="1" applyProtection="1">
      <alignment horizontal="center" vertical="center"/>
      <protection hidden="1"/>
    </xf>
    <xf numFmtId="164" fontId="8" fillId="0" borderId="21" xfId="0" applyNumberFormat="1" applyFont="1" applyBorder="1" applyAlignment="1" applyProtection="1">
      <alignment horizontal="center" vertical="center"/>
      <protection hidden="1"/>
    </xf>
    <xf numFmtId="1" fontId="8" fillId="2" borderId="0" xfId="0" applyNumberFormat="1" applyFont="1" applyFill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0" fillId="3" borderId="0" xfId="0" applyFill="1"/>
    <xf numFmtId="0" fontId="9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Continuous" vertical="center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3" fontId="9" fillId="3" borderId="0" xfId="0" applyNumberFormat="1" applyFont="1" applyFill="1" applyAlignment="1" applyProtection="1">
      <alignment horizontal="center" vertical="center"/>
      <protection hidden="1"/>
    </xf>
    <xf numFmtId="3" fontId="13" fillId="3" borderId="0" xfId="0" applyNumberFormat="1" applyFont="1" applyFill="1" applyAlignment="1" applyProtection="1">
      <alignment horizontal="center" vertical="center"/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21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0" fillId="2" borderId="41" xfId="0" applyFill="1" applyBorder="1" applyProtection="1">
      <protection hidden="1"/>
    </xf>
    <xf numFmtId="0" fontId="6" fillId="2" borderId="41" xfId="0" applyFont="1" applyFill="1" applyBorder="1" applyAlignment="1" applyProtection="1">
      <alignment horizontal="centerContinuous" vertical="center"/>
      <protection hidden="1"/>
    </xf>
    <xf numFmtId="0" fontId="0" fillId="2" borderId="28" xfId="0" applyFill="1" applyBorder="1" applyAlignment="1" applyProtection="1">
      <alignment horizontal="centerContinuous"/>
      <protection hidden="1"/>
    </xf>
    <xf numFmtId="0" fontId="8" fillId="2" borderId="42" xfId="0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textRotation="90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0" fillId="3" borderId="0" xfId="0" applyFill="1" applyAlignment="1">
      <alignment horizontal="center"/>
    </xf>
    <xf numFmtId="3" fontId="8" fillId="3" borderId="0" xfId="0" applyNumberFormat="1" applyFont="1" applyFill="1" applyAlignment="1" applyProtection="1">
      <alignment horizontal="center" vertical="center"/>
      <protection hidden="1"/>
    </xf>
    <xf numFmtId="1" fontId="8" fillId="3" borderId="0" xfId="0" applyNumberFormat="1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/>
      <protection hidden="1"/>
    </xf>
    <xf numFmtId="0" fontId="8" fillId="2" borderId="9" xfId="0" applyFont="1" applyFill="1" applyBorder="1" applyAlignment="1" applyProtection="1">
      <alignment horizontal="center" textRotation="90" wrapText="1"/>
      <protection hidden="1"/>
    </xf>
    <xf numFmtId="0" fontId="8" fillId="2" borderId="15" xfId="0" quotePrefix="1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43" xfId="0" applyFont="1" applyFill="1" applyBorder="1" applyAlignment="1" applyProtection="1">
      <alignment horizontal="center" vertical="center"/>
      <protection hidden="1"/>
    </xf>
    <xf numFmtId="0" fontId="8" fillId="2" borderId="39" xfId="0" applyFont="1" applyFill="1" applyBorder="1" applyAlignment="1" applyProtection="1">
      <alignment horizontal="center" vertical="center"/>
      <protection hidden="1"/>
    </xf>
    <xf numFmtId="0" fontId="8" fillId="2" borderId="44" xfId="0" applyFont="1" applyFill="1" applyBorder="1" applyAlignment="1" applyProtection="1">
      <alignment horizontal="center" vertical="center"/>
      <protection hidden="1"/>
    </xf>
    <xf numFmtId="0" fontId="8" fillId="2" borderId="27" xfId="0" applyFont="1" applyFill="1" applyBorder="1" applyAlignment="1" applyProtection="1">
      <alignment horizontal="center" textRotation="90"/>
      <protection hidden="1"/>
    </xf>
    <xf numFmtId="0" fontId="8" fillId="2" borderId="21" xfId="0" applyFont="1" applyFill="1" applyBorder="1" applyAlignment="1" applyProtection="1">
      <alignment horizontal="center" textRotation="90"/>
      <protection hidden="1"/>
    </xf>
    <xf numFmtId="0" fontId="8" fillId="2" borderId="42" xfId="0" applyFont="1" applyFill="1" applyBorder="1" applyAlignment="1" applyProtection="1">
      <alignment horizontal="center" textRotation="90"/>
      <protection hidden="1"/>
    </xf>
    <xf numFmtId="166" fontId="2" fillId="2" borderId="0" xfId="0" applyNumberFormat="1" applyFont="1" applyFill="1" applyProtection="1">
      <protection hidden="1"/>
    </xf>
    <xf numFmtId="3" fontId="8" fillId="2" borderId="26" xfId="0" applyNumberFormat="1" applyFont="1" applyFill="1" applyBorder="1" applyAlignment="1" applyProtection="1">
      <alignment horizontal="centerContinuous" vertical="center"/>
      <protection hidden="1"/>
    </xf>
    <xf numFmtId="3" fontId="8" fillId="2" borderId="12" xfId="0" applyNumberFormat="1" applyFont="1" applyFill="1" applyBorder="1" applyAlignment="1" applyProtection="1">
      <alignment horizontal="center" vertical="center"/>
      <protection hidden="1"/>
    </xf>
    <xf numFmtId="1" fontId="8" fillId="2" borderId="52" xfId="0" applyNumberFormat="1" applyFont="1" applyFill="1" applyBorder="1" applyAlignment="1" applyProtection="1">
      <alignment horizontal="center" vertical="center"/>
      <protection hidden="1"/>
    </xf>
    <xf numFmtId="164" fontId="8" fillId="2" borderId="52" xfId="0" applyNumberFormat="1" applyFont="1" applyFill="1" applyBorder="1" applyAlignment="1" applyProtection="1">
      <alignment horizontal="center" vertical="center"/>
      <protection hidden="1"/>
    </xf>
    <xf numFmtId="164" fontId="8" fillId="2" borderId="11" xfId="0" applyNumberFormat="1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Continuous" vertical="center"/>
      <protection hidden="1"/>
    </xf>
    <xf numFmtId="0" fontId="8" fillId="2" borderId="53" xfId="0" applyFont="1" applyFill="1" applyBorder="1" applyAlignment="1" applyProtection="1">
      <alignment horizontal="left" vertical="center"/>
      <protection hidden="1"/>
    </xf>
    <xf numFmtId="170" fontId="8" fillId="2" borderId="10" xfId="0" applyNumberFormat="1" applyFont="1" applyFill="1" applyBorder="1" applyAlignment="1" applyProtection="1">
      <alignment horizontal="center" vertical="center"/>
      <protection hidden="1"/>
    </xf>
    <xf numFmtId="164" fontId="8" fillId="2" borderId="12" xfId="0" applyNumberFormat="1" applyFont="1" applyFill="1" applyBorder="1" applyAlignment="1" applyProtection="1">
      <alignment horizontal="center" vertical="center"/>
      <protection hidden="1"/>
    </xf>
    <xf numFmtId="172" fontId="8" fillId="0" borderId="27" xfId="0" applyNumberFormat="1" applyFont="1" applyBorder="1" applyAlignment="1" applyProtection="1">
      <alignment horizontal="center" vertical="center"/>
      <protection hidden="1"/>
    </xf>
    <xf numFmtId="172" fontId="8" fillId="0" borderId="29" xfId="0" applyNumberFormat="1" applyFont="1" applyBorder="1" applyAlignment="1" applyProtection="1">
      <alignment horizontal="center" vertical="center"/>
      <protection hidden="1"/>
    </xf>
    <xf numFmtId="172" fontId="8" fillId="0" borderId="30" xfId="0" applyNumberFormat="1" applyFont="1" applyBorder="1" applyAlignment="1" applyProtection="1">
      <alignment horizontal="center" vertical="center"/>
      <protection hidden="1"/>
    </xf>
    <xf numFmtId="0" fontId="8" fillId="3" borderId="0" xfId="0" applyFont="1" applyFill="1" applyAlignment="1">
      <alignment horizontal="right" vertical="center"/>
    </xf>
    <xf numFmtId="1" fontId="8" fillId="2" borderId="10" xfId="0" applyNumberFormat="1" applyFont="1" applyFill="1" applyBorder="1" applyAlignment="1" applyProtection="1">
      <alignment horizontal="center" vertical="center"/>
      <protection hidden="1"/>
    </xf>
    <xf numFmtId="164" fontId="8" fillId="0" borderId="6" xfId="0" applyNumberFormat="1" applyFont="1" applyBorder="1" applyAlignment="1" applyProtection="1">
      <alignment horizontal="center" vertical="center"/>
      <protection hidden="1"/>
    </xf>
    <xf numFmtId="164" fontId="8" fillId="0" borderId="14" xfId="0" applyNumberFormat="1" applyFont="1" applyBorder="1" applyAlignment="1" applyProtection="1">
      <alignment horizontal="center" vertical="center"/>
      <protection hidden="1"/>
    </xf>
    <xf numFmtId="2" fontId="8" fillId="2" borderId="11" xfId="0" applyNumberFormat="1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170" fontId="8" fillId="2" borderId="11" xfId="0" applyNumberFormat="1" applyFont="1" applyFill="1" applyBorder="1" applyAlignment="1" applyProtection="1">
      <alignment horizontal="center"/>
      <protection hidden="1"/>
    </xf>
    <xf numFmtId="0" fontId="8" fillId="2" borderId="21" xfId="0" applyFont="1" applyFill="1" applyBorder="1" applyAlignment="1" applyProtection="1">
      <alignment horizontal="center" textRotation="90" wrapText="1"/>
      <protection hidden="1"/>
    </xf>
    <xf numFmtId="0" fontId="11" fillId="2" borderId="28" xfId="0" applyFont="1" applyFill="1" applyBorder="1" applyAlignment="1" applyProtection="1">
      <alignment horizontal="center" vertical="center"/>
      <protection hidden="1"/>
    </xf>
    <xf numFmtId="0" fontId="8" fillId="2" borderId="55" xfId="0" applyFont="1" applyFill="1" applyBorder="1" applyAlignment="1" applyProtection="1">
      <alignment horizontal="center" textRotation="90"/>
      <protection hidden="1"/>
    </xf>
    <xf numFmtId="0" fontId="8" fillId="2" borderId="42" xfId="0" applyFont="1" applyFill="1" applyBorder="1" applyAlignment="1" applyProtection="1">
      <alignment horizontal="center" textRotation="90" wrapText="1"/>
      <protection hidden="1"/>
    </xf>
    <xf numFmtId="0" fontId="11" fillId="2" borderId="56" xfId="0" applyFont="1" applyFill="1" applyBorder="1" applyAlignment="1" applyProtection="1">
      <alignment horizontal="center" vertical="center"/>
      <protection hidden="1"/>
    </xf>
    <xf numFmtId="3" fontId="8" fillId="0" borderId="41" xfId="0" applyNumberFormat="1" applyFont="1" applyBorder="1" applyAlignment="1" applyProtection="1">
      <alignment horizontal="center" vertical="center"/>
      <protection hidden="1"/>
    </xf>
    <xf numFmtId="3" fontId="8" fillId="0" borderId="2" xfId="0" applyNumberFormat="1" applyFont="1" applyBorder="1" applyAlignment="1" applyProtection="1">
      <alignment horizontal="center" vertical="center"/>
      <protection hidden="1"/>
    </xf>
    <xf numFmtId="3" fontId="8" fillId="0" borderId="46" xfId="0" applyNumberFormat="1" applyFont="1" applyBorder="1" applyAlignment="1" applyProtection="1">
      <alignment horizontal="center" vertical="center"/>
      <protection hidden="1"/>
    </xf>
    <xf numFmtId="170" fontId="8" fillId="0" borderId="57" xfId="0" applyNumberFormat="1" applyFont="1" applyBorder="1" applyAlignment="1" applyProtection="1">
      <alignment horizontal="center" vertical="center"/>
      <protection hidden="1"/>
    </xf>
    <xf numFmtId="170" fontId="8" fillId="0" borderId="22" xfId="0" applyNumberFormat="1" applyFont="1" applyBorder="1" applyAlignment="1" applyProtection="1">
      <alignment horizontal="center" vertical="center"/>
      <protection hidden="1"/>
    </xf>
    <xf numFmtId="170" fontId="8" fillId="0" borderId="47" xfId="0" applyNumberFormat="1" applyFont="1" applyBorder="1" applyAlignment="1" applyProtection="1">
      <alignment horizontal="center" vertical="center"/>
      <protection hidden="1"/>
    </xf>
    <xf numFmtId="170" fontId="8" fillId="0" borderId="30" xfId="0" applyNumberFormat="1" applyFont="1" applyBorder="1" applyAlignment="1" applyProtection="1">
      <alignment horizontal="center" vertical="center"/>
      <protection hidden="1"/>
    </xf>
    <xf numFmtId="0" fontId="0" fillId="0" borderId="13" xfId="0" applyBorder="1" applyProtection="1">
      <protection hidden="1"/>
    </xf>
    <xf numFmtId="2" fontId="8" fillId="0" borderId="14" xfId="0" applyNumberFormat="1" applyFont="1" applyBorder="1" applyAlignment="1" applyProtection="1">
      <alignment horizontal="center" vertical="center"/>
      <protection hidden="1"/>
    </xf>
    <xf numFmtId="3" fontId="9" fillId="3" borderId="11" xfId="0" applyNumberFormat="1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textRotation="90"/>
      <protection hidden="1"/>
    </xf>
    <xf numFmtId="2" fontId="8" fillId="2" borderId="11" xfId="0" applyNumberFormat="1" applyFont="1" applyFill="1" applyBorder="1" applyAlignment="1" applyProtection="1">
      <alignment horizontal="center"/>
      <protection hidden="1"/>
    </xf>
    <xf numFmtId="0" fontId="5" fillId="2" borderId="41" xfId="0" applyFont="1" applyFill="1" applyBorder="1" applyAlignment="1" applyProtection="1">
      <alignment horizontal="centerContinuous" vertical="center"/>
      <protection hidden="1"/>
    </xf>
    <xf numFmtId="0" fontId="8" fillId="2" borderId="58" xfId="0" applyFont="1" applyFill="1" applyBorder="1" applyAlignment="1" applyProtection="1">
      <alignment horizontal="center" vertical="center"/>
      <protection hidden="1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1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170" fontId="8" fillId="2" borderId="26" xfId="0" applyNumberFormat="1" applyFont="1" applyFill="1" applyBorder="1" applyAlignment="1" applyProtection="1">
      <alignment horizontal="center" vertical="center"/>
      <protection hidden="1"/>
    </xf>
    <xf numFmtId="170" fontId="8" fillId="2" borderId="45" xfId="0" applyNumberFormat="1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left" vertical="center"/>
      <protection hidden="1"/>
    </xf>
    <xf numFmtId="1" fontId="8" fillId="0" borderId="37" xfId="0" applyNumberFormat="1" applyFont="1" applyBorder="1" applyAlignment="1" applyProtection="1">
      <alignment horizontal="center" vertical="center"/>
      <protection hidden="1"/>
    </xf>
    <xf numFmtId="1" fontId="8" fillId="0" borderId="3" xfId="0" applyNumberFormat="1" applyFont="1" applyBorder="1" applyAlignment="1" applyProtection="1">
      <alignment horizontal="center" vertical="center"/>
      <protection hidden="1"/>
    </xf>
    <xf numFmtId="1" fontId="8" fillId="0" borderId="40" xfId="0" applyNumberFormat="1" applyFont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textRotation="90"/>
      <protection hidden="1"/>
    </xf>
    <xf numFmtId="0" fontId="0" fillId="2" borderId="21" xfId="0" applyFill="1" applyBorder="1" applyProtection="1">
      <protection hidden="1"/>
    </xf>
    <xf numFmtId="0" fontId="3" fillId="2" borderId="60" xfId="0" applyFont="1" applyFill="1" applyBorder="1" applyAlignment="1" applyProtection="1">
      <alignment horizontal="centerContinuous" vertical="center"/>
      <protection hidden="1"/>
    </xf>
    <xf numFmtId="0" fontId="0" fillId="2" borderId="61" xfId="0" applyFill="1" applyBorder="1" applyAlignment="1" applyProtection="1">
      <alignment horizontal="centerContinuous" vertical="center"/>
      <protection hidden="1"/>
    </xf>
    <xf numFmtId="0" fontId="0" fillId="2" borderId="62" xfId="0" applyFill="1" applyBorder="1" applyAlignment="1" applyProtection="1">
      <alignment horizontal="centerContinuous" vertical="center"/>
      <protection hidden="1"/>
    </xf>
    <xf numFmtId="0" fontId="11" fillId="2" borderId="60" xfId="0" applyFont="1" applyFill="1" applyBorder="1" applyAlignment="1" applyProtection="1">
      <alignment horizontal="centerContinuous" vertical="center"/>
      <protection hidden="1"/>
    </xf>
    <xf numFmtId="0" fontId="8" fillId="2" borderId="10" xfId="0" applyFont="1" applyFill="1" applyBorder="1" applyAlignment="1" applyProtection="1">
      <alignment horizontal="center" textRotation="90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52" xfId="0" applyFont="1" applyFill="1" applyBorder="1" applyAlignment="1" applyProtection="1">
      <alignment horizontal="center" textRotation="90"/>
      <protection hidden="1"/>
    </xf>
    <xf numFmtId="0" fontId="8" fillId="2" borderId="8" xfId="0" applyFont="1" applyFill="1" applyBorder="1" applyAlignment="1" applyProtection="1">
      <alignment horizontal="center" textRotation="90"/>
      <protection hidden="1"/>
    </xf>
    <xf numFmtId="0" fontId="8" fillId="2" borderId="54" xfId="0" applyFont="1" applyFill="1" applyBorder="1" applyAlignment="1" applyProtection="1">
      <alignment horizontal="center" textRotation="90"/>
      <protection hidden="1"/>
    </xf>
    <xf numFmtId="0" fontId="8" fillId="2" borderId="59" xfId="0" applyFont="1" applyFill="1" applyBorder="1" applyAlignment="1" applyProtection="1">
      <alignment horizontal="center" textRotation="90"/>
      <protection hidden="1"/>
    </xf>
    <xf numFmtId="0" fontId="8" fillId="2" borderId="20" xfId="0" applyFont="1" applyFill="1" applyBorder="1" applyAlignment="1" applyProtection="1">
      <alignment horizontal="center" vertical="center"/>
      <protection hidden="1"/>
    </xf>
    <xf numFmtId="0" fontId="8" fillId="2" borderId="55" xfId="0" applyFont="1" applyFill="1" applyBorder="1" applyAlignment="1" applyProtection="1">
      <alignment horizontal="center" vertical="center"/>
      <protection hidden="1"/>
    </xf>
    <xf numFmtId="2" fontId="8" fillId="0" borderId="41" xfId="0" applyNumberFormat="1" applyFont="1" applyBorder="1" applyAlignment="1" applyProtection="1">
      <alignment horizontal="center" vertical="center"/>
      <protection hidden="1"/>
    </xf>
    <xf numFmtId="2" fontId="8" fillId="0" borderId="2" xfId="0" applyNumberFormat="1" applyFont="1" applyBorder="1" applyAlignment="1" applyProtection="1">
      <alignment horizontal="center" vertic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3" fontId="8" fillId="0" borderId="27" xfId="0" applyNumberFormat="1" applyFont="1" applyBorder="1" applyAlignment="1" applyProtection="1">
      <alignment horizontal="center" vertical="center"/>
      <protection hidden="1"/>
    </xf>
    <xf numFmtId="3" fontId="8" fillId="0" borderId="29" xfId="0" applyNumberFormat="1" applyFont="1" applyBorder="1" applyAlignment="1" applyProtection="1">
      <alignment horizontal="center" vertical="center"/>
      <protection hidden="1"/>
    </xf>
    <xf numFmtId="3" fontId="8" fillId="0" borderId="30" xfId="0" applyNumberFormat="1" applyFont="1" applyBorder="1" applyAlignment="1" applyProtection="1">
      <alignment horizontal="center" vertical="center"/>
      <protection hidden="1"/>
    </xf>
    <xf numFmtId="3" fontId="8" fillId="2" borderId="12" xfId="0" applyNumberFormat="1" applyFont="1" applyFill="1" applyBorder="1" applyAlignment="1" applyProtection="1">
      <alignment horizontal="centerContinuous" vertical="center"/>
      <protection hidden="1"/>
    </xf>
    <xf numFmtId="3" fontId="9" fillId="2" borderId="26" xfId="0" applyNumberFormat="1" applyFont="1" applyFill="1" applyBorder="1" applyAlignment="1" applyProtection="1">
      <alignment horizontal="center" vertical="center"/>
      <protection hidden="1"/>
    </xf>
    <xf numFmtId="0" fontId="8" fillId="2" borderId="39" xfId="0" applyFont="1" applyFill="1" applyBorder="1" applyAlignment="1" applyProtection="1">
      <alignment horizontal="center" textRotation="90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textRotation="90"/>
      <protection hidden="1"/>
    </xf>
    <xf numFmtId="0" fontId="8" fillId="2" borderId="5" xfId="0" applyFont="1" applyFill="1" applyBorder="1" applyAlignment="1" applyProtection="1">
      <alignment horizontal="center" textRotation="90"/>
      <protection hidden="1"/>
    </xf>
    <xf numFmtId="0" fontId="8" fillId="2" borderId="12" xfId="0" applyFont="1" applyFill="1" applyBorder="1" applyAlignment="1" applyProtection="1">
      <alignment horizontal="center" textRotation="90"/>
      <protection hidden="1"/>
    </xf>
    <xf numFmtId="0" fontId="8" fillId="2" borderId="11" xfId="0" applyFont="1" applyFill="1" applyBorder="1" applyAlignment="1" applyProtection="1">
      <alignment horizontal="center" textRotation="90"/>
      <protection hidden="1"/>
    </xf>
    <xf numFmtId="0" fontId="8" fillId="2" borderId="9" xfId="0" applyFont="1" applyFill="1" applyBorder="1" applyAlignment="1" applyProtection="1">
      <alignment horizontal="center" textRotation="90"/>
      <protection hidden="1"/>
    </xf>
    <xf numFmtId="0" fontId="3" fillId="2" borderId="48" xfId="0" applyFont="1" applyFill="1" applyBorder="1" applyAlignment="1" applyProtection="1">
      <alignment horizontal="center" vertical="center"/>
      <protection hidden="1"/>
    </xf>
    <xf numFmtId="0" fontId="11" fillId="2" borderId="49" xfId="0" applyFont="1" applyFill="1" applyBorder="1" applyAlignment="1" applyProtection="1">
      <alignment horizontal="center" vertical="center"/>
      <protection hidden="1"/>
    </xf>
    <xf numFmtId="0" fontId="11" fillId="2" borderId="50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horizontal="center" vertical="center"/>
      <protection hidden="1"/>
    </xf>
    <xf numFmtId="0" fontId="7" fillId="2" borderId="59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textRotation="90"/>
      <protection hidden="1"/>
    </xf>
    <xf numFmtId="0" fontId="8" fillId="2" borderId="0" xfId="0" applyFont="1" applyFill="1" applyAlignment="1" applyProtection="1">
      <alignment horizontal="center" textRotation="90"/>
      <protection hidden="1"/>
    </xf>
    <xf numFmtId="0" fontId="8" fillId="2" borderId="22" xfId="0" applyFont="1" applyFill="1" applyBorder="1" applyAlignment="1" applyProtection="1">
      <alignment horizontal="center" textRotation="90"/>
      <protection hidden="1"/>
    </xf>
    <xf numFmtId="0" fontId="8" fillId="2" borderId="35" xfId="0" applyFont="1" applyFill="1" applyBorder="1" applyAlignment="1" applyProtection="1">
      <alignment horizontal="center" textRotation="90"/>
      <protection hidden="1"/>
    </xf>
    <xf numFmtId="0" fontId="8" fillId="2" borderId="23" xfId="0" applyFont="1" applyFill="1" applyBorder="1" applyAlignment="1" applyProtection="1">
      <alignment horizontal="center" textRotation="90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6" fillId="2" borderId="51" xfId="0" applyFont="1" applyFill="1" applyBorder="1" applyAlignment="1" applyProtection="1">
      <alignment horizontal="center" vertical="center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166" fontId="2" fillId="2" borderId="0" xfId="0" applyNumberFormat="1" applyFont="1" applyFill="1" applyAlignment="1" applyProtection="1">
      <alignment horizontal="left" vertical="center"/>
      <protection hidden="1"/>
    </xf>
    <xf numFmtId="167" fontId="2" fillId="2" borderId="0" xfId="0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51" xfId="0" applyFont="1" applyFill="1" applyBorder="1" applyAlignment="1" applyProtection="1">
      <alignment horizontal="center" vertical="center"/>
      <protection hidden="1"/>
    </xf>
    <xf numFmtId="0" fontId="5" fillId="2" borderId="45" xfId="0" applyFont="1" applyFill="1" applyBorder="1" applyAlignment="1" applyProtection="1">
      <alignment horizontal="center" vertical="center"/>
      <protection hidden="1"/>
    </xf>
    <xf numFmtId="0" fontId="3" fillId="2" borderId="49" xfId="0" applyFont="1" applyFill="1" applyBorder="1" applyAlignment="1" applyProtection="1">
      <alignment horizontal="center" vertical="center"/>
      <protection hidden="1"/>
    </xf>
    <xf numFmtId="0" fontId="8" fillId="2" borderId="37" xfId="0" applyFont="1" applyFill="1" applyBorder="1" applyAlignment="1" applyProtection="1">
      <alignment horizontal="center" textRotation="90"/>
      <protection hidden="1"/>
    </xf>
    <xf numFmtId="0" fontId="8" fillId="2" borderId="3" xfId="0" applyFont="1" applyFill="1" applyBorder="1" applyAlignment="1" applyProtection="1">
      <alignment horizontal="center" textRotation="90"/>
      <protection hidden="1"/>
    </xf>
    <xf numFmtId="0" fontId="8" fillId="2" borderId="41" xfId="0" applyFont="1" applyFill="1" applyBorder="1" applyAlignment="1" applyProtection="1">
      <alignment horizontal="center" textRotation="90"/>
      <protection hidden="1"/>
    </xf>
    <xf numFmtId="0" fontId="11" fillId="2" borderId="48" xfId="0" applyFont="1" applyFill="1" applyBorder="1" applyAlignment="1" applyProtection="1">
      <alignment horizontal="center" vertical="center"/>
      <protection hidden="1"/>
    </xf>
    <xf numFmtId="0" fontId="8" fillId="2" borderId="35" xfId="0" applyFont="1" applyFill="1" applyBorder="1" applyAlignment="1" applyProtection="1">
      <alignment horizontal="center" textRotation="90" wrapText="1"/>
      <protection hidden="1"/>
    </xf>
    <xf numFmtId="0" fontId="8" fillId="2" borderId="15" xfId="0" applyFont="1" applyFill="1" applyBorder="1" applyAlignment="1" applyProtection="1">
      <alignment horizontal="center" textRotation="90" wrapText="1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textRotation="90"/>
      <protection hidden="1"/>
    </xf>
    <xf numFmtId="0" fontId="8" fillId="2" borderId="39" xfId="0" applyFont="1" applyFill="1" applyBorder="1" applyAlignment="1" applyProtection="1">
      <alignment horizontal="center" textRotation="90"/>
      <protection hidden="1"/>
    </xf>
    <xf numFmtId="0" fontId="8" fillId="2" borderId="43" xfId="0" applyFont="1" applyFill="1" applyBorder="1" applyAlignment="1" applyProtection="1">
      <alignment horizontal="center" textRotation="90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8" fillId="2" borderId="63" xfId="0" applyFont="1" applyFill="1" applyBorder="1" applyAlignment="1" applyProtection="1">
      <alignment horizontal="center" textRotation="90" wrapText="1"/>
      <protection hidden="1"/>
    </xf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2000"/>
              <a:t>Indeks</a:t>
            </a:r>
            <a:r>
              <a:rPr lang="de-DE" sz="2000" baseline="0"/>
              <a:t> mulja </a:t>
            </a:r>
            <a:r>
              <a:rPr lang="de-DE" sz="2000"/>
              <a:t>l/kg</a:t>
            </a:r>
          </a:p>
        </c:rich>
      </c:tx>
      <c:layout>
        <c:manualLayout>
          <c:xMode val="edge"/>
          <c:yMode val="edge"/>
          <c:x val="0.28236941193161663"/>
          <c:y val="6.2937199075281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86741859970206E-2"/>
          <c:y val="0.15408426391894942"/>
          <c:w val="0.8778580407178832"/>
          <c:h val="0.66288023440577526"/>
        </c:manualLayout>
      </c:layout>
      <c:areaChart>
        <c:grouping val="stacked"/>
        <c:varyColors val="0"/>
        <c:ser>
          <c:idx val="1"/>
          <c:order val="1"/>
          <c:tx>
            <c:v>Indeks mulja linija 2</c:v>
          </c:tx>
          <c:spPr>
            <a:noFill/>
          </c:spPr>
          <c:val>
            <c:numRef>
              <c:f>report!$CX$17:$CX$47</c:f>
              <c:numCache>
                <c:formatCode>General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report!$CV$17:$CV$47</c15:sqref>
                        </c15:formulaRef>
                      </c:ext>
                    </c:extLst>
                    <c:strCache>
                      <c:ptCount val="30"/>
                      <c:pt idx="0">
                        <c:v>01/</c:v>
                      </c:pt>
                      <c:pt idx="1">
                        <c:v>02/</c:v>
                      </c:pt>
                      <c:pt idx="2">
                        <c:v>03/</c:v>
                      </c:pt>
                      <c:pt idx="3">
                        <c:v>04/</c:v>
                      </c:pt>
                      <c:pt idx="4">
                        <c:v>05/</c:v>
                      </c:pt>
                      <c:pt idx="5">
                        <c:v>06/</c:v>
                      </c:pt>
                      <c:pt idx="6">
                        <c:v>07/</c:v>
                      </c:pt>
                      <c:pt idx="7">
                        <c:v>08/</c:v>
                      </c:pt>
                      <c:pt idx="8">
                        <c:v>09/</c:v>
                      </c:pt>
                      <c:pt idx="9">
                        <c:v>10/</c:v>
                      </c:pt>
                      <c:pt idx="10">
                        <c:v>11/</c:v>
                      </c:pt>
                      <c:pt idx="11">
                        <c:v>12/</c:v>
                      </c:pt>
                      <c:pt idx="12">
                        <c:v>13/</c:v>
                      </c:pt>
                      <c:pt idx="13">
                        <c:v>14/</c:v>
                      </c:pt>
                      <c:pt idx="14">
                        <c:v>15/</c:v>
                      </c:pt>
                      <c:pt idx="15">
                        <c:v>16/</c:v>
                      </c:pt>
                      <c:pt idx="16">
                        <c:v>17/</c:v>
                      </c:pt>
                      <c:pt idx="17">
                        <c:v>18/</c:v>
                      </c:pt>
                      <c:pt idx="18">
                        <c:v>19/</c:v>
                      </c:pt>
                      <c:pt idx="19">
                        <c:v>20/</c:v>
                      </c:pt>
                      <c:pt idx="20">
                        <c:v>21/</c:v>
                      </c:pt>
                      <c:pt idx="21">
                        <c:v>22/</c:v>
                      </c:pt>
                      <c:pt idx="22">
                        <c:v>23/</c:v>
                      </c:pt>
                      <c:pt idx="23">
                        <c:v>24/</c:v>
                      </c:pt>
                      <c:pt idx="24">
                        <c:v>25/</c:v>
                      </c:pt>
                      <c:pt idx="25">
                        <c:v>26/</c:v>
                      </c:pt>
                      <c:pt idx="26">
                        <c:v>27/</c:v>
                      </c:pt>
                      <c:pt idx="27">
                        <c:v>28/</c:v>
                      </c:pt>
                      <c:pt idx="28">
                        <c:v>29/</c:v>
                      </c:pt>
                      <c:pt idx="29">
                        <c:v>30/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A65-4E83-92C7-3F1FC26FC219}"/>
            </c:ext>
          </c:extLst>
        </c:ser>
        <c:ser>
          <c:idx val="2"/>
          <c:order val="2"/>
          <c:tx>
            <c:v>serija 3</c:v>
          </c:tx>
          <c:spPr>
            <a:pattFill prst="pct10">
              <a:fgClr>
                <a:schemeClr val="tx1"/>
              </a:fgClr>
              <a:bgClr>
                <a:schemeClr val="bg1">
                  <a:lumMod val="95000"/>
                </a:schemeClr>
              </a:bgClr>
            </a:pattFill>
          </c:spPr>
          <c:val>
            <c:numRef>
              <c:f>report!$CY$17:$CY$47</c:f>
              <c:numCache>
                <c:formatCode>General</c:formatCode>
                <c:ptCount val="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report!$CV$17:$CV$47</c15:sqref>
                        </c15:formulaRef>
                      </c:ext>
                    </c:extLst>
                    <c:strCache>
                      <c:ptCount val="30"/>
                      <c:pt idx="0">
                        <c:v>01/</c:v>
                      </c:pt>
                      <c:pt idx="1">
                        <c:v>02/</c:v>
                      </c:pt>
                      <c:pt idx="2">
                        <c:v>03/</c:v>
                      </c:pt>
                      <c:pt idx="3">
                        <c:v>04/</c:v>
                      </c:pt>
                      <c:pt idx="4">
                        <c:v>05/</c:v>
                      </c:pt>
                      <c:pt idx="5">
                        <c:v>06/</c:v>
                      </c:pt>
                      <c:pt idx="6">
                        <c:v>07/</c:v>
                      </c:pt>
                      <c:pt idx="7">
                        <c:v>08/</c:v>
                      </c:pt>
                      <c:pt idx="8">
                        <c:v>09/</c:v>
                      </c:pt>
                      <c:pt idx="9">
                        <c:v>10/</c:v>
                      </c:pt>
                      <c:pt idx="10">
                        <c:v>11/</c:v>
                      </c:pt>
                      <c:pt idx="11">
                        <c:v>12/</c:v>
                      </c:pt>
                      <c:pt idx="12">
                        <c:v>13/</c:v>
                      </c:pt>
                      <c:pt idx="13">
                        <c:v>14/</c:v>
                      </c:pt>
                      <c:pt idx="14">
                        <c:v>15/</c:v>
                      </c:pt>
                      <c:pt idx="15">
                        <c:v>16/</c:v>
                      </c:pt>
                      <c:pt idx="16">
                        <c:v>17/</c:v>
                      </c:pt>
                      <c:pt idx="17">
                        <c:v>18/</c:v>
                      </c:pt>
                      <c:pt idx="18">
                        <c:v>19/</c:v>
                      </c:pt>
                      <c:pt idx="19">
                        <c:v>20/</c:v>
                      </c:pt>
                      <c:pt idx="20">
                        <c:v>21/</c:v>
                      </c:pt>
                      <c:pt idx="21">
                        <c:v>22/</c:v>
                      </c:pt>
                      <c:pt idx="22">
                        <c:v>23/</c:v>
                      </c:pt>
                      <c:pt idx="23">
                        <c:v>24/</c:v>
                      </c:pt>
                      <c:pt idx="24">
                        <c:v>25/</c:v>
                      </c:pt>
                      <c:pt idx="25">
                        <c:v>26/</c:v>
                      </c:pt>
                      <c:pt idx="26">
                        <c:v>27/</c:v>
                      </c:pt>
                      <c:pt idx="27">
                        <c:v>28/</c:v>
                      </c:pt>
                      <c:pt idx="28">
                        <c:v>29/</c:v>
                      </c:pt>
                      <c:pt idx="29">
                        <c:v>30/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A65-4E83-92C7-3F1FC26FC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92848"/>
        <c:axId val="149941904"/>
      </c:areaChart>
      <c:scatterChart>
        <c:scatterStyle val="lineMarker"/>
        <c:varyColors val="0"/>
        <c:ser>
          <c:idx val="0"/>
          <c:order val="0"/>
          <c:tx>
            <c:v>Indeks mulja linija 1</c:v>
          </c:tx>
          <c:spPr>
            <a:ln w="25400">
              <a:noFill/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xVal>
            <c:strRef>
              <c:f>report!$CV$17:$CV$47</c:f>
              <c:strCache>
                <c:ptCount val="30"/>
                <c:pt idx="0">
                  <c:v>01/</c:v>
                </c:pt>
                <c:pt idx="1">
                  <c:v>02/</c:v>
                </c:pt>
                <c:pt idx="2">
                  <c:v>03/</c:v>
                </c:pt>
                <c:pt idx="3">
                  <c:v>04/</c:v>
                </c:pt>
                <c:pt idx="4">
                  <c:v>05/</c:v>
                </c:pt>
                <c:pt idx="5">
                  <c:v>06/</c:v>
                </c:pt>
                <c:pt idx="6">
                  <c:v>07/</c:v>
                </c:pt>
                <c:pt idx="7">
                  <c:v>08/</c:v>
                </c:pt>
                <c:pt idx="8">
                  <c:v>09/</c:v>
                </c:pt>
                <c:pt idx="9">
                  <c:v>10/</c:v>
                </c:pt>
                <c:pt idx="10">
                  <c:v>11/</c:v>
                </c:pt>
                <c:pt idx="11">
                  <c:v>12/</c:v>
                </c:pt>
                <c:pt idx="12">
                  <c:v>13/</c:v>
                </c:pt>
                <c:pt idx="13">
                  <c:v>14/</c:v>
                </c:pt>
                <c:pt idx="14">
                  <c:v>15/</c:v>
                </c:pt>
                <c:pt idx="15">
                  <c:v>16/</c:v>
                </c:pt>
                <c:pt idx="16">
                  <c:v>17/</c:v>
                </c:pt>
                <c:pt idx="17">
                  <c:v>18/</c:v>
                </c:pt>
                <c:pt idx="18">
                  <c:v>19/</c:v>
                </c:pt>
                <c:pt idx="19">
                  <c:v>20/</c:v>
                </c:pt>
                <c:pt idx="20">
                  <c:v>21/</c:v>
                </c:pt>
                <c:pt idx="21">
                  <c:v>22/</c:v>
                </c:pt>
                <c:pt idx="22">
                  <c:v>23/</c:v>
                </c:pt>
                <c:pt idx="23">
                  <c:v>24/</c:v>
                </c:pt>
                <c:pt idx="24">
                  <c:v>25/</c:v>
                </c:pt>
                <c:pt idx="25">
                  <c:v>26/</c:v>
                </c:pt>
                <c:pt idx="26">
                  <c:v>27/</c:v>
                </c:pt>
                <c:pt idx="27">
                  <c:v>28/</c:v>
                </c:pt>
                <c:pt idx="28">
                  <c:v>29/</c:v>
                </c:pt>
                <c:pt idx="29">
                  <c:v>30/</c:v>
                </c:pt>
              </c:strCache>
            </c:strRef>
          </c:xVal>
          <c:yVal>
            <c:numRef>
              <c:f>report!$AG$17:$AG$47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351.88739603326934</c:v>
                </c:pt>
                <c:pt idx="21">
                  <c:v>0</c:v>
                </c:pt>
                <c:pt idx="22">
                  <c:v>363.63636363636368</c:v>
                </c:pt>
                <c:pt idx="23">
                  <c:v>0</c:v>
                </c:pt>
                <c:pt idx="24">
                  <c:v>0</c:v>
                </c:pt>
                <c:pt idx="25">
                  <c:v>347.22222222222223</c:v>
                </c:pt>
                <c:pt idx="26">
                  <c:v>0</c:v>
                </c:pt>
                <c:pt idx="27">
                  <c:v>426.09853528628497</c:v>
                </c:pt>
                <c:pt idx="28">
                  <c:v>366.16161616161617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65-4E83-92C7-3F1FC26FC219}"/>
            </c:ext>
          </c:extLst>
        </c:ser>
        <c:ser>
          <c:idx val="3"/>
          <c:order val="3"/>
          <c:tx>
            <c:v>Indeks mulja linija 2</c:v>
          </c:tx>
          <c:spPr>
            <a:ln w="25400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strRef>
              <c:f>report!$CV$17:$CV$47</c:f>
              <c:strCache>
                <c:ptCount val="30"/>
                <c:pt idx="0">
                  <c:v>01/</c:v>
                </c:pt>
                <c:pt idx="1">
                  <c:v>02/</c:v>
                </c:pt>
                <c:pt idx="2">
                  <c:v>03/</c:v>
                </c:pt>
                <c:pt idx="3">
                  <c:v>04/</c:v>
                </c:pt>
                <c:pt idx="4">
                  <c:v>05/</c:v>
                </c:pt>
                <c:pt idx="5">
                  <c:v>06/</c:v>
                </c:pt>
                <c:pt idx="6">
                  <c:v>07/</c:v>
                </c:pt>
                <c:pt idx="7">
                  <c:v>08/</c:v>
                </c:pt>
                <c:pt idx="8">
                  <c:v>09/</c:v>
                </c:pt>
                <c:pt idx="9">
                  <c:v>10/</c:v>
                </c:pt>
                <c:pt idx="10">
                  <c:v>11/</c:v>
                </c:pt>
                <c:pt idx="11">
                  <c:v>12/</c:v>
                </c:pt>
                <c:pt idx="12">
                  <c:v>13/</c:v>
                </c:pt>
                <c:pt idx="13">
                  <c:v>14/</c:v>
                </c:pt>
                <c:pt idx="14">
                  <c:v>15/</c:v>
                </c:pt>
                <c:pt idx="15">
                  <c:v>16/</c:v>
                </c:pt>
                <c:pt idx="16">
                  <c:v>17/</c:v>
                </c:pt>
                <c:pt idx="17">
                  <c:v>18/</c:v>
                </c:pt>
                <c:pt idx="18">
                  <c:v>19/</c:v>
                </c:pt>
                <c:pt idx="19">
                  <c:v>20/</c:v>
                </c:pt>
                <c:pt idx="20">
                  <c:v>21/</c:v>
                </c:pt>
                <c:pt idx="21">
                  <c:v>22/</c:v>
                </c:pt>
                <c:pt idx="22">
                  <c:v>23/</c:v>
                </c:pt>
                <c:pt idx="23">
                  <c:v>24/</c:v>
                </c:pt>
                <c:pt idx="24">
                  <c:v>25/</c:v>
                </c:pt>
                <c:pt idx="25">
                  <c:v>26/</c:v>
                </c:pt>
                <c:pt idx="26">
                  <c:v>27/</c:v>
                </c:pt>
                <c:pt idx="27">
                  <c:v>28/</c:v>
                </c:pt>
                <c:pt idx="28">
                  <c:v>29/</c:v>
                </c:pt>
                <c:pt idx="29">
                  <c:v>30/</c:v>
                </c:pt>
              </c:strCache>
            </c:strRef>
          </c:xVal>
          <c:yVal>
            <c:numRef>
              <c:f>report!$AP$17:$AP$47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363.40852130325811</c:v>
                </c:pt>
                <c:pt idx="19">
                  <c:v>0</c:v>
                </c:pt>
                <c:pt idx="20">
                  <c:v>351.88739603326934</c:v>
                </c:pt>
                <c:pt idx="21">
                  <c:v>0</c:v>
                </c:pt>
                <c:pt idx="22">
                  <c:v>363.63636363636368</c:v>
                </c:pt>
                <c:pt idx="23">
                  <c:v>0</c:v>
                </c:pt>
                <c:pt idx="24">
                  <c:v>0</c:v>
                </c:pt>
                <c:pt idx="25">
                  <c:v>347.22222222222223</c:v>
                </c:pt>
                <c:pt idx="26">
                  <c:v>0</c:v>
                </c:pt>
                <c:pt idx="27">
                  <c:v>426.09853528628497</c:v>
                </c:pt>
                <c:pt idx="28">
                  <c:v>366.16161616161617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65-4E83-92C7-3F1FC26FC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92848"/>
        <c:axId val="149941904"/>
      </c:scatterChart>
      <c:dateAx>
        <c:axId val="153392848"/>
        <c:scaling>
          <c:orientation val="minMax"/>
        </c:scaling>
        <c:delete val="0"/>
        <c:axPos val="b"/>
        <c:numFmt formatCode="dd/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41904"/>
        <c:crosses val="autoZero"/>
        <c:auto val="1"/>
        <c:lblOffset val="100"/>
        <c:baseTimeUnit val="days"/>
        <c:majorUnit val="2"/>
        <c:majorTimeUnit val="years"/>
        <c:minorUnit val="83"/>
        <c:minorTimeUnit val="days"/>
      </c:dateAx>
      <c:valAx>
        <c:axId val="149941904"/>
        <c:scaling>
          <c:orientation val="minMax"/>
          <c:max val="20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400"/>
                  <a:t>Indeks</a:t>
                </a:r>
                <a:r>
                  <a:rPr lang="de-DE" sz="1400" baseline="0"/>
                  <a:t> mulja </a:t>
                </a:r>
                <a:r>
                  <a:rPr lang="de-DE" sz="1400"/>
                  <a:t> [l/kg]</a:t>
                </a:r>
              </a:p>
            </c:rich>
          </c:tx>
          <c:layout>
            <c:manualLayout>
              <c:xMode val="edge"/>
              <c:yMode val="edge"/>
              <c:x val="9.9463999432503371E-3"/>
              <c:y val="0.305361631120613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928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5.8625616358624628E-2"/>
          <c:y val="0.91543810136889359"/>
          <c:w val="0.89621667021352058"/>
          <c:h val="5.96026490066224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suvi</a:t>
            </a:r>
            <a:r>
              <a:rPr lang="de-DE" baseline="0"/>
              <a:t> ostatak</a:t>
            </a:r>
            <a:endParaRPr lang="de-D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v>suvi ostatak linija 1 rez.1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report!$AE$17:$AE$47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3.1259999999999999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3.6</c:v>
                </c:pt>
                <c:pt idx="26">
                  <c:v>0</c:v>
                </c:pt>
                <c:pt idx="27">
                  <c:v>3.7549999999999999</c:v>
                </c:pt>
                <c:pt idx="28">
                  <c:v>3.96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report!$CV$17:$CV$47</c15:sqref>
                        </c15:formulaRef>
                      </c:ext>
                    </c:extLst>
                    <c:strCache>
                      <c:ptCount val="30"/>
                      <c:pt idx="0">
                        <c:v>01/</c:v>
                      </c:pt>
                      <c:pt idx="1">
                        <c:v>02/</c:v>
                      </c:pt>
                      <c:pt idx="2">
                        <c:v>03/</c:v>
                      </c:pt>
                      <c:pt idx="3">
                        <c:v>04/</c:v>
                      </c:pt>
                      <c:pt idx="4">
                        <c:v>05/</c:v>
                      </c:pt>
                      <c:pt idx="5">
                        <c:v>06/</c:v>
                      </c:pt>
                      <c:pt idx="6">
                        <c:v>07/</c:v>
                      </c:pt>
                      <c:pt idx="7">
                        <c:v>08/</c:v>
                      </c:pt>
                      <c:pt idx="8">
                        <c:v>09/</c:v>
                      </c:pt>
                      <c:pt idx="9">
                        <c:v>10/</c:v>
                      </c:pt>
                      <c:pt idx="10">
                        <c:v>11/</c:v>
                      </c:pt>
                      <c:pt idx="11">
                        <c:v>12/</c:v>
                      </c:pt>
                      <c:pt idx="12">
                        <c:v>13/</c:v>
                      </c:pt>
                      <c:pt idx="13">
                        <c:v>14/</c:v>
                      </c:pt>
                      <c:pt idx="14">
                        <c:v>15/</c:v>
                      </c:pt>
                      <c:pt idx="15">
                        <c:v>16/</c:v>
                      </c:pt>
                      <c:pt idx="16">
                        <c:v>17/</c:v>
                      </c:pt>
                      <c:pt idx="17">
                        <c:v>18/</c:v>
                      </c:pt>
                      <c:pt idx="18">
                        <c:v>19/</c:v>
                      </c:pt>
                      <c:pt idx="19">
                        <c:v>20/</c:v>
                      </c:pt>
                      <c:pt idx="20">
                        <c:v>21/</c:v>
                      </c:pt>
                      <c:pt idx="21">
                        <c:v>22/</c:v>
                      </c:pt>
                      <c:pt idx="22">
                        <c:v>23/</c:v>
                      </c:pt>
                      <c:pt idx="23">
                        <c:v>24/</c:v>
                      </c:pt>
                      <c:pt idx="24">
                        <c:v>25/</c:v>
                      </c:pt>
                      <c:pt idx="25">
                        <c:v>26/</c:v>
                      </c:pt>
                      <c:pt idx="26">
                        <c:v>27/</c:v>
                      </c:pt>
                      <c:pt idx="27">
                        <c:v>28/</c:v>
                      </c:pt>
                      <c:pt idx="28">
                        <c:v>29/</c:v>
                      </c:pt>
                      <c:pt idx="29">
                        <c:v>30/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586-40C5-94EB-837C0004B4DE}"/>
            </c:ext>
          </c:extLst>
        </c:ser>
        <c:ser>
          <c:idx val="1"/>
          <c:order val="3"/>
          <c:tx>
            <c:v>suvi ostatak linija 2 rez.2</c:v>
          </c:tx>
          <c:spPr>
            <a:solidFill>
              <a:srgbClr val="92D050"/>
            </a:solidFill>
          </c:spPr>
          <c:invertIfNegative val="0"/>
          <c:val>
            <c:numRef>
              <c:f>report!$BH$17:$BH$47</c:f>
              <c:numCache>
                <c:formatCode>0.00</c:formatCode>
                <c:ptCount val="31"/>
                <c:pt idx="0">
                  <c:v>3.2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3.706</c:v>
                </c:pt>
                <c:pt idx="5">
                  <c:v>0</c:v>
                </c:pt>
                <c:pt idx="6">
                  <c:v>0</c:v>
                </c:pt>
                <c:pt idx="7">
                  <c:v>4.0839999999999996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4.0979999999999999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4.5999999999999996</c:v>
                </c:pt>
                <c:pt idx="19">
                  <c:v>0</c:v>
                </c:pt>
                <c:pt idx="20">
                  <c:v>3.9860000000000002</c:v>
                </c:pt>
                <c:pt idx="21">
                  <c:v>0</c:v>
                </c:pt>
                <c:pt idx="22">
                  <c:v>4.0999999999999996</c:v>
                </c:pt>
                <c:pt idx="23">
                  <c:v>0</c:v>
                </c:pt>
                <c:pt idx="24">
                  <c:v>0</c:v>
                </c:pt>
                <c:pt idx="25">
                  <c:v>4.5</c:v>
                </c:pt>
                <c:pt idx="26">
                  <c:v>0</c:v>
                </c:pt>
                <c:pt idx="27">
                  <c:v>4.085</c:v>
                </c:pt>
                <c:pt idx="28">
                  <c:v>4.26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report!$CV$17:$CV$47</c15:sqref>
                        </c15:formulaRef>
                      </c:ext>
                    </c:extLst>
                    <c:strCache>
                      <c:ptCount val="30"/>
                      <c:pt idx="0">
                        <c:v>01/</c:v>
                      </c:pt>
                      <c:pt idx="1">
                        <c:v>02/</c:v>
                      </c:pt>
                      <c:pt idx="2">
                        <c:v>03/</c:v>
                      </c:pt>
                      <c:pt idx="3">
                        <c:v>04/</c:v>
                      </c:pt>
                      <c:pt idx="4">
                        <c:v>05/</c:v>
                      </c:pt>
                      <c:pt idx="5">
                        <c:v>06/</c:v>
                      </c:pt>
                      <c:pt idx="6">
                        <c:v>07/</c:v>
                      </c:pt>
                      <c:pt idx="7">
                        <c:v>08/</c:v>
                      </c:pt>
                      <c:pt idx="8">
                        <c:v>09/</c:v>
                      </c:pt>
                      <c:pt idx="9">
                        <c:v>10/</c:v>
                      </c:pt>
                      <c:pt idx="10">
                        <c:v>11/</c:v>
                      </c:pt>
                      <c:pt idx="11">
                        <c:v>12/</c:v>
                      </c:pt>
                      <c:pt idx="12">
                        <c:v>13/</c:v>
                      </c:pt>
                      <c:pt idx="13">
                        <c:v>14/</c:v>
                      </c:pt>
                      <c:pt idx="14">
                        <c:v>15/</c:v>
                      </c:pt>
                      <c:pt idx="15">
                        <c:v>16/</c:v>
                      </c:pt>
                      <c:pt idx="16">
                        <c:v>17/</c:v>
                      </c:pt>
                      <c:pt idx="17">
                        <c:v>18/</c:v>
                      </c:pt>
                      <c:pt idx="18">
                        <c:v>19/</c:v>
                      </c:pt>
                      <c:pt idx="19">
                        <c:v>20/</c:v>
                      </c:pt>
                      <c:pt idx="20">
                        <c:v>21/</c:v>
                      </c:pt>
                      <c:pt idx="21">
                        <c:v>22/</c:v>
                      </c:pt>
                      <c:pt idx="22">
                        <c:v>23/</c:v>
                      </c:pt>
                      <c:pt idx="23">
                        <c:v>24/</c:v>
                      </c:pt>
                      <c:pt idx="24">
                        <c:v>25/</c:v>
                      </c:pt>
                      <c:pt idx="25">
                        <c:v>26/</c:v>
                      </c:pt>
                      <c:pt idx="26">
                        <c:v>27/</c:v>
                      </c:pt>
                      <c:pt idx="27">
                        <c:v>28/</c:v>
                      </c:pt>
                      <c:pt idx="28">
                        <c:v>29/</c:v>
                      </c:pt>
                      <c:pt idx="29">
                        <c:v>30/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586-40C5-94EB-837C0004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3128184"/>
        <c:axId val="235908008"/>
      </c:barChart>
      <c:lineChart>
        <c:grouping val="standard"/>
        <c:varyColors val="0"/>
        <c:ser>
          <c:idx val="2"/>
          <c:order val="0"/>
          <c:tx>
            <c:v>Granična vrednost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report!$CW$17:$CW$47</c:f>
              <c:numCache>
                <c:formatCode>General</c:formatCode>
                <c:ptCount val="31"/>
                <c:pt idx="0">
                  <c:v>4.96</c:v>
                </c:pt>
                <c:pt idx="1">
                  <c:v>4.96</c:v>
                </c:pt>
                <c:pt idx="2">
                  <c:v>4.96</c:v>
                </c:pt>
                <c:pt idx="3">
                  <c:v>4.96</c:v>
                </c:pt>
                <c:pt idx="4">
                  <c:v>4.96</c:v>
                </c:pt>
                <c:pt idx="5">
                  <c:v>4.96</c:v>
                </c:pt>
                <c:pt idx="6">
                  <c:v>4.96</c:v>
                </c:pt>
                <c:pt idx="7">
                  <c:v>4.96</c:v>
                </c:pt>
                <c:pt idx="8">
                  <c:v>4.96</c:v>
                </c:pt>
                <c:pt idx="9">
                  <c:v>4.96</c:v>
                </c:pt>
                <c:pt idx="10">
                  <c:v>4.96</c:v>
                </c:pt>
                <c:pt idx="11">
                  <c:v>4.96</c:v>
                </c:pt>
                <c:pt idx="12">
                  <c:v>4.96</c:v>
                </c:pt>
                <c:pt idx="13">
                  <c:v>4.96</c:v>
                </c:pt>
                <c:pt idx="14">
                  <c:v>4.96</c:v>
                </c:pt>
                <c:pt idx="15">
                  <c:v>4.96</c:v>
                </c:pt>
                <c:pt idx="16">
                  <c:v>4.96</c:v>
                </c:pt>
                <c:pt idx="17">
                  <c:v>4.96</c:v>
                </c:pt>
                <c:pt idx="18">
                  <c:v>4.96</c:v>
                </c:pt>
                <c:pt idx="19">
                  <c:v>4.96</c:v>
                </c:pt>
                <c:pt idx="20">
                  <c:v>4.96</c:v>
                </c:pt>
                <c:pt idx="21">
                  <c:v>4.96</c:v>
                </c:pt>
                <c:pt idx="22">
                  <c:v>4.96</c:v>
                </c:pt>
                <c:pt idx="23">
                  <c:v>4.96</c:v>
                </c:pt>
                <c:pt idx="24">
                  <c:v>4.96</c:v>
                </c:pt>
                <c:pt idx="25">
                  <c:v>4.96</c:v>
                </c:pt>
                <c:pt idx="26">
                  <c:v>4.96</c:v>
                </c:pt>
                <c:pt idx="27">
                  <c:v>4.96</c:v>
                </c:pt>
                <c:pt idx="28">
                  <c:v>4.96</c:v>
                </c:pt>
                <c:pt idx="29">
                  <c:v>4.96</c:v>
                </c:pt>
                <c:pt idx="30">
                  <c:v>4.96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report!$CV$17:$CV$47</c15:sqref>
                        </c15:formulaRef>
                      </c:ext>
                    </c:extLst>
                    <c:strCache>
                      <c:ptCount val="30"/>
                      <c:pt idx="0">
                        <c:v>01/</c:v>
                      </c:pt>
                      <c:pt idx="1">
                        <c:v>02/</c:v>
                      </c:pt>
                      <c:pt idx="2">
                        <c:v>03/</c:v>
                      </c:pt>
                      <c:pt idx="3">
                        <c:v>04/</c:v>
                      </c:pt>
                      <c:pt idx="4">
                        <c:v>05/</c:v>
                      </c:pt>
                      <c:pt idx="5">
                        <c:v>06/</c:v>
                      </c:pt>
                      <c:pt idx="6">
                        <c:v>07/</c:v>
                      </c:pt>
                      <c:pt idx="7">
                        <c:v>08/</c:v>
                      </c:pt>
                      <c:pt idx="8">
                        <c:v>09/</c:v>
                      </c:pt>
                      <c:pt idx="9">
                        <c:v>10/</c:v>
                      </c:pt>
                      <c:pt idx="10">
                        <c:v>11/</c:v>
                      </c:pt>
                      <c:pt idx="11">
                        <c:v>12/</c:v>
                      </c:pt>
                      <c:pt idx="12">
                        <c:v>13/</c:v>
                      </c:pt>
                      <c:pt idx="13">
                        <c:v>14/</c:v>
                      </c:pt>
                      <c:pt idx="14">
                        <c:v>15/</c:v>
                      </c:pt>
                      <c:pt idx="15">
                        <c:v>16/</c:v>
                      </c:pt>
                      <c:pt idx="16">
                        <c:v>17/</c:v>
                      </c:pt>
                      <c:pt idx="17">
                        <c:v>18/</c:v>
                      </c:pt>
                      <c:pt idx="18">
                        <c:v>19/</c:v>
                      </c:pt>
                      <c:pt idx="19">
                        <c:v>20/</c:v>
                      </c:pt>
                      <c:pt idx="20">
                        <c:v>21/</c:v>
                      </c:pt>
                      <c:pt idx="21">
                        <c:v>22/</c:v>
                      </c:pt>
                      <c:pt idx="22">
                        <c:v>23/</c:v>
                      </c:pt>
                      <c:pt idx="23">
                        <c:v>24/</c:v>
                      </c:pt>
                      <c:pt idx="24">
                        <c:v>25/</c:v>
                      </c:pt>
                      <c:pt idx="25">
                        <c:v>26/</c:v>
                      </c:pt>
                      <c:pt idx="26">
                        <c:v>27/</c:v>
                      </c:pt>
                      <c:pt idx="27">
                        <c:v>28/</c:v>
                      </c:pt>
                      <c:pt idx="28">
                        <c:v>29/</c:v>
                      </c:pt>
                      <c:pt idx="29">
                        <c:v>30/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9586-40C5-94EB-837C0004B4DE}"/>
            </c:ext>
          </c:extLst>
        </c:ser>
        <c:ser>
          <c:idx val="3"/>
          <c:order val="2"/>
          <c:tx>
            <c:v>suvi ostatak linija 1 rez.2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report!$AN$17:$AN$47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3.99</c:v>
                </c:pt>
                <c:pt idx="19">
                  <c:v>0</c:v>
                </c:pt>
                <c:pt idx="20">
                  <c:v>3.1259999999999999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3.6</c:v>
                </c:pt>
                <c:pt idx="26">
                  <c:v>0</c:v>
                </c:pt>
                <c:pt idx="27">
                  <c:v>3.7549999999999999</c:v>
                </c:pt>
                <c:pt idx="28">
                  <c:v>3.96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86-40C5-94EB-837C0004B4DE}"/>
            </c:ext>
          </c:extLst>
        </c:ser>
        <c:ser>
          <c:idx val="4"/>
          <c:order val="4"/>
          <c:tx>
            <c:v>suvi ostatak linija 2 rez.1</c:v>
          </c:tx>
          <c:marker>
            <c:symbol val="none"/>
          </c:marker>
          <c:val>
            <c:numRef>
              <c:f>report!$AY$17:$AY$47</c:f>
              <c:numCache>
                <c:formatCode>0.00</c:formatCode>
                <c:ptCount val="31"/>
                <c:pt idx="0">
                  <c:v>3.2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3.706</c:v>
                </c:pt>
                <c:pt idx="5">
                  <c:v>0</c:v>
                </c:pt>
                <c:pt idx="6">
                  <c:v>0</c:v>
                </c:pt>
                <c:pt idx="7">
                  <c:v>4.0839999999999996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4.0979999999999999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4.5999999999999996</c:v>
                </c:pt>
                <c:pt idx="19">
                  <c:v>0</c:v>
                </c:pt>
                <c:pt idx="20">
                  <c:v>3.9860000000000002</c:v>
                </c:pt>
                <c:pt idx="21">
                  <c:v>0</c:v>
                </c:pt>
                <c:pt idx="22">
                  <c:v>4.0999999999999996</c:v>
                </c:pt>
                <c:pt idx="23">
                  <c:v>0</c:v>
                </c:pt>
                <c:pt idx="24">
                  <c:v>0</c:v>
                </c:pt>
                <c:pt idx="25">
                  <c:v>4.5</c:v>
                </c:pt>
                <c:pt idx="26">
                  <c:v>0</c:v>
                </c:pt>
                <c:pt idx="27">
                  <c:v>4.085</c:v>
                </c:pt>
                <c:pt idx="28">
                  <c:v>4.26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6-40C5-94EB-837C0004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28184"/>
        <c:axId val="235908008"/>
      </c:lineChart>
      <c:dateAx>
        <c:axId val="153128184"/>
        <c:scaling>
          <c:orientation val="minMax"/>
        </c:scaling>
        <c:delete val="0"/>
        <c:axPos val="b"/>
        <c:numFmt formatCode="dd/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5908008"/>
        <c:crosses val="autoZero"/>
        <c:auto val="1"/>
        <c:lblOffset val="100"/>
        <c:baseTimeUnit val="days"/>
        <c:majorUnit val="2"/>
        <c:majorTimeUnit val="years"/>
        <c:minorUnit val="83"/>
        <c:minorTimeUnit val="days"/>
      </c:dateAx>
      <c:valAx>
        <c:axId val="2359080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3128184"/>
        <c:crosses val="autoZero"/>
        <c:crossBetween val="between"/>
        <c:majorUnit val="1"/>
        <c:minorUnit val="0.5"/>
      </c:valAx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38100</xdr:rowOff>
    </xdr:from>
    <xdr:to>
      <xdr:col>12</xdr:col>
      <xdr:colOff>19050</xdr:colOff>
      <xdr:row>71</xdr:row>
      <xdr:rowOff>123825</xdr:rowOff>
    </xdr:to>
    <xdr:graphicFrame macro="">
      <xdr:nvGraphicFramePr>
        <xdr:cNvPr id="1139" name="Diagramm 1">
          <a:extLst>
            <a:ext uri="{FF2B5EF4-FFF2-40B4-BE49-F238E27FC236}">
              <a16:creationId xmlns:a16="http://schemas.microsoft.com/office/drawing/2014/main" id="{00000000-0008-0000-0300-00007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35</xdr:row>
      <xdr:rowOff>142875</xdr:rowOff>
    </xdr:to>
    <xdr:graphicFrame macro="">
      <xdr:nvGraphicFramePr>
        <xdr:cNvPr id="1140" name="Diagramm 1">
          <a:extLst>
            <a:ext uri="{FF2B5EF4-FFF2-40B4-BE49-F238E27FC236}">
              <a16:creationId xmlns:a16="http://schemas.microsoft.com/office/drawing/2014/main" id="{00000000-0008-0000-0300-00007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82550</xdr:colOff>
      <xdr:row>55</xdr:row>
      <xdr:rowOff>34925</xdr:rowOff>
    </xdr:from>
    <xdr:to>
      <xdr:col>9</xdr:col>
      <xdr:colOff>269875</xdr:colOff>
      <xdr:row>58</xdr:row>
      <xdr:rowOff>15875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083175" y="8940800"/>
          <a:ext cx="17113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de-DE" sz="1800" b="1"/>
            <a:t>Normalni</a:t>
          </a:r>
          <a:r>
            <a:rPr lang="de-DE" sz="1800" b="1" baseline="0"/>
            <a:t> opseg</a:t>
          </a:r>
          <a:endParaRPr lang="de-DE" sz="18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0.82523</cdr:x>
      <cdr:y>0.0343</cdr:y>
    </cdr:from>
    <cdr:to>
      <cdr:x>0.97941</cdr:x>
      <cdr:y>0.13008</cdr:y>
    </cdr:to>
    <cdr:pic>
      <cdr:nvPicPr>
        <cdr:cNvPr id="140289" name="Picture 1" descr="WTE_PPT_Logo_E">
          <a:extLst xmlns:a="http://schemas.openxmlformats.org/drawingml/2006/main">
            <a:ext uri="{FF2B5EF4-FFF2-40B4-BE49-F238E27FC236}">
              <a16:creationId xmlns:a16="http://schemas.microsoft.com/office/drawing/2014/main" id="{936D9F04-F0E6-5D7C-5B93-0DF878696D5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t="22285" r="9344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70750" y="195150"/>
          <a:ext cx="1358464" cy="54653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0.16494</cdr:x>
      <cdr:y>0.23146</cdr:y>
    </cdr:from>
    <cdr:to>
      <cdr:x>0.57747</cdr:x>
      <cdr:y>0.30354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1453247" y="1337872"/>
          <a:ext cx="3634647" cy="42791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>
              <a:solidFill>
                <a:srgbClr val="FF0000"/>
              </a:solidFill>
            </a:rPr>
            <a:t>Nabubreli</a:t>
          </a:r>
          <a:r>
            <a:rPr lang="de-DE" sz="1800" b="1" baseline="0">
              <a:solidFill>
                <a:srgbClr val="FF0000"/>
              </a:solidFill>
            </a:rPr>
            <a:t> mulj </a:t>
          </a:r>
          <a:r>
            <a:rPr lang="de-DE" sz="1800" b="1">
              <a:solidFill>
                <a:srgbClr val="FF0000"/>
              </a:solidFill>
            </a:rPr>
            <a:t>150 l/kg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0.82883</cdr:x>
      <cdr:y>0.03455</cdr:y>
    </cdr:from>
    <cdr:to>
      <cdr:x>0.97941</cdr:x>
      <cdr:y>0.13155</cdr:y>
    </cdr:to>
    <cdr:pic>
      <cdr:nvPicPr>
        <cdr:cNvPr id="140289" name="Picture 1" descr="WTE_PPT_Logo_E">
          <a:extLst xmlns:a="http://schemas.openxmlformats.org/drawingml/2006/main">
            <a:ext uri="{FF2B5EF4-FFF2-40B4-BE49-F238E27FC236}">
              <a16:creationId xmlns:a16="http://schemas.microsoft.com/office/drawing/2014/main" id="{0BC09677-6295-DA69-B13E-A01829E7165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t="22285" r="9344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302501" y="195918"/>
          <a:ext cx="1326714" cy="550043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1.5703125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Z31"/>
  <sheetViews>
    <sheetView workbookViewId="0">
      <selection sqref="A1:EZ31"/>
    </sheetView>
  </sheetViews>
  <sheetFormatPr defaultColWidth="11.5703125" defaultRowHeight="12.75" x14ac:dyDescent="0.2"/>
  <sheetData>
    <row r="1" spans="1:156" x14ac:dyDescent="0.2">
      <c r="A1" t="s">
        <v>159</v>
      </c>
      <c r="B1" t="s">
        <v>160</v>
      </c>
      <c r="C1" t="s">
        <v>161</v>
      </c>
      <c r="D1" t="s">
        <v>162</v>
      </c>
      <c r="E1" t="s">
        <v>163</v>
      </c>
      <c r="F1" t="s">
        <v>164</v>
      </c>
      <c r="G1" t="s">
        <v>165</v>
      </c>
      <c r="H1" t="s">
        <v>166</v>
      </c>
      <c r="I1" t="s">
        <v>167</v>
      </c>
      <c r="J1" t="s">
        <v>37</v>
      </c>
      <c r="K1" t="s">
        <v>38</v>
      </c>
      <c r="L1" t="s">
        <v>168</v>
      </c>
      <c r="M1" t="s">
        <v>169</v>
      </c>
      <c r="N1" t="s">
        <v>170</v>
      </c>
      <c r="O1" t="s">
        <v>171</v>
      </c>
      <c r="P1" t="s">
        <v>172</v>
      </c>
      <c r="Q1" t="s">
        <v>173</v>
      </c>
      <c r="R1" t="s">
        <v>174</v>
      </c>
      <c r="S1" t="s">
        <v>175</v>
      </c>
      <c r="T1" t="s">
        <v>176</v>
      </c>
      <c r="U1" t="s">
        <v>177</v>
      </c>
      <c r="V1" t="s">
        <v>178</v>
      </c>
      <c r="W1" t="s">
        <v>179</v>
      </c>
      <c r="X1" t="s">
        <v>180</v>
      </c>
      <c r="Y1" t="s">
        <v>181</v>
      </c>
      <c r="Z1" t="s">
        <v>182</v>
      </c>
      <c r="AA1" t="s">
        <v>183</v>
      </c>
      <c r="AB1" t="s">
        <v>184</v>
      </c>
      <c r="AC1" t="s">
        <v>185</v>
      </c>
      <c r="AD1" t="s">
        <v>186</v>
      </c>
      <c r="AE1" t="s">
        <v>187</v>
      </c>
      <c r="AF1" t="s">
        <v>188</v>
      </c>
      <c r="AG1" t="s">
        <v>189</v>
      </c>
      <c r="AH1" t="s">
        <v>190</v>
      </c>
      <c r="AI1" t="s">
        <v>191</v>
      </c>
      <c r="AJ1" t="s">
        <v>192</v>
      </c>
      <c r="AK1" t="s">
        <v>193</v>
      </c>
      <c r="AL1" t="s">
        <v>194</v>
      </c>
      <c r="AM1" t="s">
        <v>195</v>
      </c>
      <c r="AN1" t="s">
        <v>196</v>
      </c>
      <c r="AO1" t="s">
        <v>197</v>
      </c>
      <c r="AP1" t="s">
        <v>198</v>
      </c>
      <c r="AQ1" t="s">
        <v>199</v>
      </c>
      <c r="AR1" t="s">
        <v>200</v>
      </c>
      <c r="AS1" t="s">
        <v>201</v>
      </c>
      <c r="AT1" t="s">
        <v>202</v>
      </c>
      <c r="AU1" t="s">
        <v>203</v>
      </c>
      <c r="AV1" t="s">
        <v>204</v>
      </c>
      <c r="AW1" t="s">
        <v>205</v>
      </c>
      <c r="AX1" t="s">
        <v>206</v>
      </c>
      <c r="AY1" t="s">
        <v>207</v>
      </c>
      <c r="AZ1" t="s">
        <v>208</v>
      </c>
      <c r="BA1" t="s">
        <v>209</v>
      </c>
      <c r="BB1" t="s">
        <v>210</v>
      </c>
      <c r="BC1" t="s">
        <v>211</v>
      </c>
      <c r="BD1" t="s">
        <v>212</v>
      </c>
      <c r="BE1" t="s">
        <v>213</v>
      </c>
      <c r="BF1" t="s">
        <v>214</v>
      </c>
      <c r="BG1" t="s">
        <v>215</v>
      </c>
      <c r="BH1" t="s">
        <v>216</v>
      </c>
      <c r="BI1" t="s">
        <v>217</v>
      </c>
      <c r="BJ1" t="s">
        <v>218</v>
      </c>
      <c r="BK1" t="s">
        <v>219</v>
      </c>
      <c r="BL1" t="s">
        <v>220</v>
      </c>
      <c r="BM1" t="s">
        <v>221</v>
      </c>
      <c r="BN1" t="s">
        <v>222</v>
      </c>
      <c r="BO1" t="s">
        <v>223</v>
      </c>
      <c r="BP1" t="s">
        <v>224</v>
      </c>
      <c r="BQ1" t="s">
        <v>225</v>
      </c>
      <c r="BR1" t="s">
        <v>226</v>
      </c>
      <c r="BS1" t="s">
        <v>227</v>
      </c>
      <c r="BT1" t="s">
        <v>228</v>
      </c>
      <c r="BU1" t="s">
        <v>229</v>
      </c>
      <c r="BV1" t="s">
        <v>230</v>
      </c>
      <c r="BW1" t="s">
        <v>231</v>
      </c>
      <c r="BX1" t="s">
        <v>232</v>
      </c>
      <c r="BY1" t="s">
        <v>233</v>
      </c>
      <c r="BZ1" t="s">
        <v>234</v>
      </c>
      <c r="CA1" t="s">
        <v>235</v>
      </c>
      <c r="CB1" t="s">
        <v>236</v>
      </c>
      <c r="CC1" t="s">
        <v>237</v>
      </c>
      <c r="CD1" t="s">
        <v>238</v>
      </c>
      <c r="CE1" t="s">
        <v>239</v>
      </c>
      <c r="CF1" t="s">
        <v>240</v>
      </c>
      <c r="CG1" t="s">
        <v>241</v>
      </c>
      <c r="CH1" t="s">
        <v>242</v>
      </c>
      <c r="CI1" t="s">
        <v>243</v>
      </c>
      <c r="CJ1" t="s">
        <v>244</v>
      </c>
      <c r="CK1" t="s">
        <v>245</v>
      </c>
      <c r="CL1" t="s">
        <v>246</v>
      </c>
      <c r="CM1" t="s">
        <v>247</v>
      </c>
      <c r="CN1" t="s">
        <v>248</v>
      </c>
      <c r="CO1" t="s">
        <v>249</v>
      </c>
      <c r="CP1" t="s">
        <v>250</v>
      </c>
      <c r="CQ1" t="s">
        <v>251</v>
      </c>
      <c r="CR1" t="s">
        <v>252</v>
      </c>
      <c r="CS1" t="s">
        <v>253</v>
      </c>
      <c r="CT1" t="s">
        <v>254</v>
      </c>
      <c r="CU1" t="s">
        <v>255</v>
      </c>
      <c r="CV1" t="s">
        <v>256</v>
      </c>
      <c r="CW1" t="s">
        <v>257</v>
      </c>
      <c r="CX1" t="s">
        <v>258</v>
      </c>
      <c r="CY1" t="s">
        <v>259</v>
      </c>
      <c r="CZ1" t="s">
        <v>260</v>
      </c>
      <c r="DA1" t="s">
        <v>261</v>
      </c>
      <c r="DB1" t="s">
        <v>262</v>
      </c>
      <c r="DC1" t="s">
        <v>263</v>
      </c>
      <c r="DD1" t="s">
        <v>264</v>
      </c>
      <c r="DE1" t="s">
        <v>265</v>
      </c>
      <c r="DF1" t="s">
        <v>266</v>
      </c>
      <c r="DG1" t="s">
        <v>267</v>
      </c>
      <c r="DH1" t="s">
        <v>268</v>
      </c>
      <c r="DI1" t="s">
        <v>269</v>
      </c>
      <c r="DJ1" t="s">
        <v>270</v>
      </c>
      <c r="DK1" t="s">
        <v>271</v>
      </c>
      <c r="DL1" t="s">
        <v>272</v>
      </c>
      <c r="DM1" t="s">
        <v>273</v>
      </c>
      <c r="DN1" t="s">
        <v>274</v>
      </c>
      <c r="DO1" t="s">
        <v>275</v>
      </c>
      <c r="DP1" t="s">
        <v>276</v>
      </c>
      <c r="DQ1" t="s">
        <v>277</v>
      </c>
      <c r="DR1" t="s">
        <v>278</v>
      </c>
      <c r="DS1" t="s">
        <v>279</v>
      </c>
      <c r="DT1" t="s">
        <v>280</v>
      </c>
      <c r="DU1" t="s">
        <v>281</v>
      </c>
      <c r="DV1" t="s">
        <v>282</v>
      </c>
      <c r="DW1" t="s">
        <v>283</v>
      </c>
      <c r="DX1" t="s">
        <v>284</v>
      </c>
      <c r="DY1" t="s">
        <v>285</v>
      </c>
      <c r="DZ1" t="s">
        <v>286</v>
      </c>
      <c r="EA1" t="s">
        <v>287</v>
      </c>
      <c r="EB1" t="s">
        <v>288</v>
      </c>
      <c r="EC1" t="s">
        <v>289</v>
      </c>
      <c r="ED1" t="s">
        <v>290</v>
      </c>
      <c r="EE1" t="s">
        <v>291</v>
      </c>
      <c r="EF1" t="s">
        <v>292</v>
      </c>
      <c r="EG1" t="s">
        <v>293</v>
      </c>
      <c r="EH1" t="s">
        <v>294</v>
      </c>
      <c r="EI1" t="s">
        <v>295</v>
      </c>
      <c r="EJ1" t="s">
        <v>296</v>
      </c>
      <c r="EK1" t="s">
        <v>297</v>
      </c>
      <c r="EL1" t="s">
        <v>298</v>
      </c>
      <c r="EM1" t="s">
        <v>299</v>
      </c>
      <c r="EN1" t="s">
        <v>300</v>
      </c>
      <c r="EO1" t="s">
        <v>301</v>
      </c>
      <c r="EP1" t="s">
        <v>302</v>
      </c>
      <c r="EQ1" t="s">
        <v>303</v>
      </c>
      <c r="ER1" t="s">
        <v>304</v>
      </c>
      <c r="ES1" t="s">
        <v>305</v>
      </c>
      <c r="ET1" t="s">
        <v>306</v>
      </c>
      <c r="EU1" t="s">
        <v>307</v>
      </c>
      <c r="EV1" t="s">
        <v>308</v>
      </c>
      <c r="EW1" t="s">
        <v>309</v>
      </c>
      <c r="EX1" t="s">
        <v>310</v>
      </c>
      <c r="EY1" t="s">
        <v>311</v>
      </c>
      <c r="EZ1" t="s">
        <v>312</v>
      </c>
    </row>
    <row r="2" spans="1:156" x14ac:dyDescent="0.2">
      <c r="A2" s="50">
        <v>45078</v>
      </c>
      <c r="B2" s="263">
        <v>0.375</v>
      </c>
      <c r="C2">
        <v>1</v>
      </c>
      <c r="D2">
        <v>18</v>
      </c>
      <c r="E2">
        <v>28</v>
      </c>
      <c r="G2">
        <v>14638.83</v>
      </c>
      <c r="H2">
        <v>0</v>
      </c>
      <c r="I2">
        <v>14620</v>
      </c>
      <c r="J2">
        <v>2</v>
      </c>
      <c r="M2">
        <v>28</v>
      </c>
      <c r="N2">
        <v>544.64</v>
      </c>
      <c r="Q2">
        <v>12.31</v>
      </c>
      <c r="R2">
        <v>0.69</v>
      </c>
      <c r="AN2">
        <v>4108</v>
      </c>
      <c r="AO2">
        <v>2752</v>
      </c>
      <c r="AU2">
        <v>4614.74</v>
      </c>
      <c r="AV2">
        <v>4465</v>
      </c>
      <c r="AW2">
        <v>0</v>
      </c>
      <c r="AX2">
        <v>130.9</v>
      </c>
      <c r="AY2">
        <v>6.72</v>
      </c>
      <c r="AZ2">
        <v>6.13</v>
      </c>
      <c r="BA2">
        <v>0</v>
      </c>
      <c r="BB2">
        <v>0</v>
      </c>
      <c r="BP2">
        <v>8.1940000000000008</v>
      </c>
      <c r="BS2">
        <v>28.07</v>
      </c>
      <c r="CA2">
        <v>22.53</v>
      </c>
      <c r="CB2">
        <v>7.69</v>
      </c>
      <c r="CC2">
        <v>28</v>
      </c>
      <c r="CD2">
        <v>31.9</v>
      </c>
      <c r="CE2">
        <v>1.95</v>
      </c>
      <c r="CF2">
        <v>8.3000000000000007</v>
      </c>
      <c r="CG2">
        <v>2.4300000000000002</v>
      </c>
      <c r="CH2">
        <v>0.23300000000000001</v>
      </c>
      <c r="CI2">
        <v>20.399999999999999</v>
      </c>
      <c r="CJ2">
        <v>20.399999999999999</v>
      </c>
      <c r="CL2">
        <v>19</v>
      </c>
      <c r="CN2">
        <v>4.04</v>
      </c>
      <c r="CO2">
        <v>1</v>
      </c>
      <c r="DH2">
        <v>5.96</v>
      </c>
      <c r="DI2">
        <v>5.96</v>
      </c>
      <c r="DL2">
        <v>7.1</v>
      </c>
      <c r="DM2">
        <v>7.1</v>
      </c>
      <c r="DU2">
        <v>4.0999999999999996</v>
      </c>
      <c r="DV2">
        <v>6.83</v>
      </c>
      <c r="DY2">
        <v>5.7</v>
      </c>
      <c r="DZ2">
        <v>8.31</v>
      </c>
      <c r="EC2">
        <v>1150</v>
      </c>
      <c r="ED2">
        <v>3.2</v>
      </c>
      <c r="EE2" t="s">
        <v>313</v>
      </c>
      <c r="EH2">
        <v>0.51</v>
      </c>
      <c r="EI2">
        <v>0.51</v>
      </c>
      <c r="EL2">
        <v>0.87</v>
      </c>
      <c r="EM2">
        <v>0.87</v>
      </c>
      <c r="EP2">
        <v>1150</v>
      </c>
      <c r="EQ2">
        <v>3.2</v>
      </c>
      <c r="ER2" t="s">
        <v>313</v>
      </c>
      <c r="EU2">
        <v>0.53</v>
      </c>
      <c r="EV2">
        <v>0.26</v>
      </c>
      <c r="EY2">
        <v>0.72</v>
      </c>
      <c r="EZ2">
        <v>0.96</v>
      </c>
    </row>
    <row r="3" spans="1:156" x14ac:dyDescent="0.2">
      <c r="A3" s="50">
        <v>45079</v>
      </c>
      <c r="G3">
        <v>15503.24</v>
      </c>
      <c r="H3">
        <v>0</v>
      </c>
      <c r="I3">
        <v>15750</v>
      </c>
      <c r="N3">
        <v>0.01</v>
      </c>
      <c r="R3">
        <v>0.69</v>
      </c>
      <c r="AN3">
        <v>4177</v>
      </c>
      <c r="AO3">
        <v>2834</v>
      </c>
      <c r="AU3">
        <v>4264.82</v>
      </c>
      <c r="AV3">
        <v>4723.5600000000004</v>
      </c>
      <c r="AW3">
        <v>0</v>
      </c>
      <c r="AX3">
        <v>2.78</v>
      </c>
      <c r="AY3">
        <v>0</v>
      </c>
      <c r="AZ3">
        <v>0</v>
      </c>
      <c r="BA3">
        <v>0</v>
      </c>
      <c r="BB3">
        <v>0</v>
      </c>
      <c r="CA3">
        <v>22.79</v>
      </c>
      <c r="CB3">
        <v>7.69</v>
      </c>
      <c r="CC3">
        <v>38</v>
      </c>
      <c r="CD3">
        <v>38.4</v>
      </c>
      <c r="CF3">
        <v>7</v>
      </c>
      <c r="CG3">
        <v>1.88</v>
      </c>
      <c r="CH3">
        <v>0.126</v>
      </c>
      <c r="CI3">
        <v>11.7</v>
      </c>
      <c r="CJ3">
        <v>11.7</v>
      </c>
      <c r="CL3">
        <v>20</v>
      </c>
      <c r="CN3">
        <v>2.36</v>
      </c>
      <c r="CO3">
        <v>1</v>
      </c>
      <c r="DH3">
        <v>5.96</v>
      </c>
      <c r="DI3">
        <v>5.96</v>
      </c>
      <c r="DL3">
        <v>6.94</v>
      </c>
      <c r="DM3">
        <v>6.94</v>
      </c>
      <c r="DU3">
        <v>3.34</v>
      </c>
      <c r="DV3">
        <v>6.76</v>
      </c>
      <c r="DY3">
        <v>4.7699999999999996</v>
      </c>
      <c r="DZ3">
        <v>8.09</v>
      </c>
      <c r="EH3">
        <v>0.46</v>
      </c>
      <c r="EI3">
        <v>0.46</v>
      </c>
      <c r="EL3">
        <v>0.99</v>
      </c>
      <c r="EM3">
        <v>0.99</v>
      </c>
      <c r="EU3">
        <v>0.35</v>
      </c>
      <c r="EV3">
        <v>0.26</v>
      </c>
      <c r="EY3">
        <v>0.65</v>
      </c>
      <c r="EZ3">
        <v>1.61</v>
      </c>
    </row>
    <row r="4" spans="1:156" x14ac:dyDescent="0.2">
      <c r="A4" s="50">
        <v>45080</v>
      </c>
      <c r="G4">
        <v>15165.31</v>
      </c>
      <c r="H4">
        <v>0</v>
      </c>
      <c r="I4">
        <v>15400</v>
      </c>
      <c r="N4">
        <v>0.01</v>
      </c>
      <c r="R4">
        <v>0.69</v>
      </c>
      <c r="AN4">
        <v>4112</v>
      </c>
      <c r="AO4">
        <v>2994</v>
      </c>
      <c r="AU4">
        <v>4105.53</v>
      </c>
      <c r="AV4">
        <v>5081.7</v>
      </c>
      <c r="AW4">
        <v>0</v>
      </c>
      <c r="AX4">
        <v>2.78</v>
      </c>
      <c r="AY4">
        <v>0</v>
      </c>
      <c r="AZ4">
        <v>0</v>
      </c>
      <c r="BA4">
        <v>0</v>
      </c>
      <c r="BB4">
        <v>0</v>
      </c>
      <c r="CA4">
        <v>22.92</v>
      </c>
      <c r="CB4">
        <v>7.67</v>
      </c>
      <c r="DH4">
        <v>5.93</v>
      </c>
      <c r="DI4">
        <v>5.93</v>
      </c>
      <c r="DL4">
        <v>6.65</v>
      </c>
      <c r="DM4">
        <v>6.65</v>
      </c>
      <c r="DU4">
        <v>3.04</v>
      </c>
      <c r="DV4">
        <v>6.75</v>
      </c>
      <c r="DY4">
        <v>3.78</v>
      </c>
      <c r="DZ4">
        <v>7.74</v>
      </c>
      <c r="EH4">
        <v>0.41</v>
      </c>
      <c r="EI4">
        <v>0.41</v>
      </c>
      <c r="EL4">
        <v>0.75</v>
      </c>
      <c r="EM4">
        <v>0.75</v>
      </c>
      <c r="EU4">
        <v>0.4</v>
      </c>
      <c r="EV4">
        <v>0.27</v>
      </c>
      <c r="EY4">
        <v>0.87</v>
      </c>
      <c r="EZ4">
        <v>0.44</v>
      </c>
    </row>
    <row r="5" spans="1:156" x14ac:dyDescent="0.2">
      <c r="A5" s="50">
        <v>45081</v>
      </c>
      <c r="G5">
        <v>14283.28</v>
      </c>
      <c r="H5">
        <v>0</v>
      </c>
      <c r="I5">
        <v>15208</v>
      </c>
      <c r="N5">
        <v>0</v>
      </c>
      <c r="R5">
        <v>0.69</v>
      </c>
      <c r="AN5">
        <v>4048</v>
      </c>
      <c r="AO5">
        <v>3060</v>
      </c>
      <c r="AU5">
        <v>4117.28</v>
      </c>
      <c r="AV5">
        <v>4947.91</v>
      </c>
      <c r="AW5">
        <v>0</v>
      </c>
      <c r="AX5">
        <v>2.78</v>
      </c>
      <c r="AY5">
        <v>0.01</v>
      </c>
      <c r="AZ5">
        <v>0</v>
      </c>
      <c r="BA5">
        <v>0</v>
      </c>
      <c r="BB5">
        <v>0</v>
      </c>
      <c r="CA5">
        <v>23.2</v>
      </c>
      <c r="CB5">
        <v>7.69</v>
      </c>
      <c r="DH5">
        <v>5.56</v>
      </c>
      <c r="DI5">
        <v>5.56</v>
      </c>
      <c r="DL5">
        <v>6.59</v>
      </c>
      <c r="DM5">
        <v>6.59</v>
      </c>
      <c r="DU5">
        <v>2.8</v>
      </c>
      <c r="DV5">
        <v>6.48</v>
      </c>
      <c r="DY5">
        <v>7.4</v>
      </c>
      <c r="DZ5">
        <v>7.7</v>
      </c>
      <c r="EH5">
        <v>0.42</v>
      </c>
      <c r="EI5">
        <v>0.42</v>
      </c>
      <c r="EL5">
        <v>0.69</v>
      </c>
      <c r="EM5">
        <v>0.69</v>
      </c>
      <c r="EU5">
        <v>0.44</v>
      </c>
      <c r="EV5">
        <v>0.3</v>
      </c>
      <c r="EY5">
        <v>0.61</v>
      </c>
      <c r="EZ5">
        <v>0.37</v>
      </c>
    </row>
    <row r="6" spans="1:156" x14ac:dyDescent="0.2">
      <c r="A6" s="50">
        <v>45082</v>
      </c>
      <c r="B6" s="263">
        <v>0.375</v>
      </c>
      <c r="C6">
        <v>1</v>
      </c>
      <c r="D6">
        <v>20</v>
      </c>
      <c r="E6">
        <v>27</v>
      </c>
      <c r="F6">
        <v>0</v>
      </c>
      <c r="G6">
        <v>14477.24</v>
      </c>
      <c r="H6">
        <v>0</v>
      </c>
      <c r="I6">
        <v>15321</v>
      </c>
      <c r="N6">
        <v>0.13</v>
      </c>
      <c r="R6">
        <v>0.69</v>
      </c>
      <c r="AN6">
        <v>4139</v>
      </c>
      <c r="AO6">
        <v>3097</v>
      </c>
      <c r="AU6">
        <v>5367.2</v>
      </c>
      <c r="AV6">
        <v>5979.37</v>
      </c>
      <c r="AW6">
        <v>0</v>
      </c>
      <c r="AX6">
        <v>2.78</v>
      </c>
      <c r="AY6">
        <v>0.06</v>
      </c>
      <c r="AZ6">
        <v>0</v>
      </c>
      <c r="BA6">
        <v>0</v>
      </c>
      <c r="BB6">
        <v>0</v>
      </c>
      <c r="BP6">
        <v>8.2560000000000002</v>
      </c>
      <c r="CA6">
        <v>23.25</v>
      </c>
      <c r="CB6">
        <v>7.67</v>
      </c>
      <c r="CC6">
        <v>14</v>
      </c>
      <c r="CD6">
        <v>31.2</v>
      </c>
      <c r="CE6">
        <v>1.8</v>
      </c>
      <c r="CF6">
        <v>6.44</v>
      </c>
      <c r="CG6">
        <v>2.0099999999999998</v>
      </c>
      <c r="CH6">
        <v>0.17599999999999999</v>
      </c>
      <c r="CI6">
        <v>12.8</v>
      </c>
      <c r="CJ6">
        <v>12.8</v>
      </c>
      <c r="CL6">
        <v>13</v>
      </c>
      <c r="CN6">
        <v>4.9400000000000004</v>
      </c>
      <c r="CO6">
        <v>1</v>
      </c>
      <c r="DH6">
        <v>5.33</v>
      </c>
      <c r="DI6">
        <v>5.33</v>
      </c>
      <c r="DL6">
        <v>6.24</v>
      </c>
      <c r="DM6">
        <v>6.24</v>
      </c>
      <c r="DU6">
        <v>7.37</v>
      </c>
      <c r="DV6">
        <v>6.37</v>
      </c>
      <c r="DY6">
        <v>9.0399999999999991</v>
      </c>
      <c r="DZ6">
        <v>7.51</v>
      </c>
      <c r="EC6">
        <v>1450</v>
      </c>
      <c r="ED6">
        <v>3.706</v>
      </c>
      <c r="EH6">
        <v>0.39</v>
      </c>
      <c r="EI6">
        <v>0.39</v>
      </c>
      <c r="EL6">
        <v>0.65</v>
      </c>
      <c r="EM6">
        <v>0.65</v>
      </c>
      <c r="EP6">
        <v>1450</v>
      </c>
      <c r="EQ6">
        <v>3.706</v>
      </c>
      <c r="EU6">
        <v>0.35</v>
      </c>
      <c r="EV6">
        <v>0.27</v>
      </c>
      <c r="EY6">
        <v>0.57999999999999996</v>
      </c>
      <c r="EZ6">
        <v>0.36</v>
      </c>
    </row>
    <row r="7" spans="1:156" x14ac:dyDescent="0.2">
      <c r="A7" s="50">
        <v>45083</v>
      </c>
      <c r="B7" s="263">
        <v>0.375</v>
      </c>
      <c r="C7">
        <v>1</v>
      </c>
      <c r="D7">
        <v>18</v>
      </c>
      <c r="E7">
        <v>29</v>
      </c>
      <c r="F7">
        <v>0</v>
      </c>
      <c r="G7">
        <v>13342.16</v>
      </c>
      <c r="H7">
        <v>0</v>
      </c>
      <c r="I7">
        <v>14147.34</v>
      </c>
      <c r="N7">
        <v>0</v>
      </c>
      <c r="R7">
        <v>0.69</v>
      </c>
      <c r="AN7">
        <v>4130</v>
      </c>
      <c r="AO7">
        <v>2948</v>
      </c>
      <c r="AU7">
        <v>5765.17</v>
      </c>
      <c r="AV7">
        <v>5712.17</v>
      </c>
      <c r="AW7">
        <v>0</v>
      </c>
      <c r="AX7">
        <v>2.78</v>
      </c>
      <c r="AY7">
        <v>0.12</v>
      </c>
      <c r="AZ7">
        <v>0</v>
      </c>
      <c r="BA7">
        <v>0</v>
      </c>
      <c r="BB7">
        <v>0</v>
      </c>
      <c r="CA7">
        <v>23.2</v>
      </c>
      <c r="CB7">
        <v>7.65</v>
      </c>
      <c r="CC7">
        <v>34</v>
      </c>
      <c r="CD7">
        <v>35.9</v>
      </c>
      <c r="CF7">
        <v>6.64</v>
      </c>
      <c r="CG7">
        <v>2.11</v>
      </c>
      <c r="CH7">
        <v>0.17199999999999999</v>
      </c>
      <c r="CI7">
        <v>13.2</v>
      </c>
      <c r="CJ7">
        <v>13.2</v>
      </c>
      <c r="CL7">
        <v>22</v>
      </c>
      <c r="CO7">
        <v>1</v>
      </c>
      <c r="DH7">
        <v>5.15</v>
      </c>
      <c r="DI7">
        <v>5.15</v>
      </c>
      <c r="DL7">
        <v>5.88</v>
      </c>
      <c r="DM7">
        <v>5.88</v>
      </c>
      <c r="DU7">
        <v>7.96</v>
      </c>
      <c r="DV7">
        <v>6.18</v>
      </c>
      <c r="DY7">
        <v>9.4600000000000009</v>
      </c>
      <c r="DZ7">
        <v>7.17</v>
      </c>
      <c r="EE7" t="s">
        <v>313</v>
      </c>
      <c r="EH7">
        <v>0.4</v>
      </c>
      <c r="EI7">
        <v>0.4</v>
      </c>
      <c r="EL7">
        <v>0.61</v>
      </c>
      <c r="EM7">
        <v>0.61</v>
      </c>
      <c r="ER7" t="s">
        <v>313</v>
      </c>
      <c r="EU7">
        <v>0.41</v>
      </c>
      <c r="EV7">
        <v>0.28999999999999998</v>
      </c>
      <c r="EY7">
        <v>0.52</v>
      </c>
      <c r="EZ7">
        <v>0.34</v>
      </c>
    </row>
    <row r="8" spans="1:156" x14ac:dyDescent="0.2">
      <c r="A8" s="50">
        <v>45084</v>
      </c>
      <c r="B8" s="263">
        <v>0.375</v>
      </c>
      <c r="C8">
        <v>1</v>
      </c>
      <c r="D8">
        <v>19</v>
      </c>
      <c r="E8">
        <v>27</v>
      </c>
      <c r="F8">
        <v>0</v>
      </c>
      <c r="G8">
        <v>13544.53</v>
      </c>
      <c r="H8">
        <v>0</v>
      </c>
      <c r="I8">
        <v>14327.15</v>
      </c>
      <c r="K8">
        <v>7</v>
      </c>
      <c r="M8">
        <v>14</v>
      </c>
      <c r="N8">
        <v>0</v>
      </c>
      <c r="R8">
        <v>0.69</v>
      </c>
      <c r="AN8">
        <v>3890</v>
      </c>
      <c r="AO8">
        <v>3021</v>
      </c>
      <c r="AU8">
        <v>6036.55</v>
      </c>
      <c r="AV8">
        <v>5727.55</v>
      </c>
      <c r="AW8">
        <v>0</v>
      </c>
      <c r="AX8">
        <v>2.78</v>
      </c>
      <c r="AY8">
        <v>0.15</v>
      </c>
      <c r="AZ8">
        <v>0</v>
      </c>
      <c r="BA8">
        <v>0</v>
      </c>
      <c r="BB8">
        <v>0</v>
      </c>
      <c r="BC8">
        <v>379</v>
      </c>
      <c r="BD8">
        <v>478</v>
      </c>
      <c r="BE8">
        <v>6.14</v>
      </c>
      <c r="BF8">
        <v>16</v>
      </c>
      <c r="BG8">
        <v>0.64400000000000002</v>
      </c>
      <c r="BH8">
        <v>0.14399999999999999</v>
      </c>
      <c r="BI8">
        <v>69.7</v>
      </c>
      <c r="BJ8">
        <v>69.7</v>
      </c>
      <c r="BL8">
        <v>299</v>
      </c>
      <c r="BN8">
        <v>208</v>
      </c>
      <c r="BO8">
        <v>1</v>
      </c>
      <c r="CA8">
        <v>23.31</v>
      </c>
      <c r="CB8">
        <v>7.69</v>
      </c>
      <c r="CC8">
        <v>1</v>
      </c>
      <c r="CD8">
        <v>106</v>
      </c>
      <c r="CE8">
        <v>3.99</v>
      </c>
      <c r="CF8">
        <v>6.88</v>
      </c>
      <c r="CG8">
        <v>2.42</v>
      </c>
      <c r="CH8">
        <v>0.17699999999999999</v>
      </c>
      <c r="CI8">
        <v>15.5</v>
      </c>
      <c r="CJ8">
        <v>15.5</v>
      </c>
      <c r="CL8">
        <v>136</v>
      </c>
      <c r="CN8">
        <v>59.7</v>
      </c>
      <c r="CO8">
        <v>1</v>
      </c>
      <c r="DH8">
        <v>4.93</v>
      </c>
      <c r="DI8">
        <v>4.93</v>
      </c>
      <c r="DL8">
        <v>5.83</v>
      </c>
      <c r="DM8">
        <v>5.83</v>
      </c>
      <c r="DU8">
        <v>7.66</v>
      </c>
      <c r="DV8">
        <v>6.17</v>
      </c>
      <c r="DY8">
        <v>9.92</v>
      </c>
      <c r="DZ8">
        <v>7.27</v>
      </c>
      <c r="EH8">
        <v>0.42</v>
      </c>
      <c r="EI8">
        <v>0.42</v>
      </c>
      <c r="EL8">
        <v>0.69</v>
      </c>
      <c r="EM8">
        <v>0.69</v>
      </c>
      <c r="EU8">
        <v>0.41</v>
      </c>
      <c r="EV8">
        <v>0.28000000000000003</v>
      </c>
      <c r="EY8">
        <v>0.52</v>
      </c>
      <c r="EZ8">
        <v>0.33</v>
      </c>
    </row>
    <row r="9" spans="1:156" x14ac:dyDescent="0.2">
      <c r="A9" s="50">
        <v>45085</v>
      </c>
      <c r="G9">
        <v>13701.9</v>
      </c>
      <c r="H9">
        <v>0</v>
      </c>
      <c r="I9">
        <v>14359.34</v>
      </c>
      <c r="J9">
        <v>2</v>
      </c>
      <c r="N9">
        <v>0</v>
      </c>
      <c r="R9">
        <v>0.69</v>
      </c>
      <c r="AN9">
        <v>3620</v>
      </c>
      <c r="AO9">
        <v>2960</v>
      </c>
      <c r="AU9">
        <v>6067.82</v>
      </c>
      <c r="AV9">
        <v>5720.1</v>
      </c>
      <c r="AW9">
        <v>0</v>
      </c>
      <c r="AX9">
        <v>2.78</v>
      </c>
      <c r="AY9">
        <v>0.16</v>
      </c>
      <c r="AZ9">
        <v>0</v>
      </c>
      <c r="BA9">
        <v>0</v>
      </c>
      <c r="BB9">
        <v>0</v>
      </c>
      <c r="BP9">
        <v>8.1959999999999997</v>
      </c>
      <c r="CA9">
        <v>23.47</v>
      </c>
      <c r="CB9">
        <v>7.72</v>
      </c>
      <c r="CC9">
        <v>23</v>
      </c>
      <c r="CD9">
        <v>35.299999999999997</v>
      </c>
      <c r="CE9">
        <v>2.34</v>
      </c>
      <c r="CF9">
        <v>7.56</v>
      </c>
      <c r="CG9">
        <v>2.2400000000000002</v>
      </c>
      <c r="CH9">
        <v>0.23300000000000001</v>
      </c>
      <c r="CI9">
        <v>12.5</v>
      </c>
      <c r="CJ9">
        <v>12.5</v>
      </c>
      <c r="CL9">
        <v>31</v>
      </c>
      <c r="CN9">
        <v>8.5399999999999991</v>
      </c>
      <c r="CO9">
        <v>1</v>
      </c>
      <c r="DH9">
        <v>5</v>
      </c>
      <c r="DI9">
        <v>5</v>
      </c>
      <c r="DL9">
        <v>6.05</v>
      </c>
      <c r="DM9">
        <v>6.05</v>
      </c>
      <c r="DU9">
        <v>7.38</v>
      </c>
      <c r="DV9">
        <v>6.14</v>
      </c>
      <c r="DY9">
        <v>9.7100000000000009</v>
      </c>
      <c r="DZ9">
        <v>7.19</v>
      </c>
      <c r="EC9">
        <v>1775</v>
      </c>
      <c r="ED9">
        <v>4.0839999999999996</v>
      </c>
      <c r="EH9">
        <v>0.42</v>
      </c>
      <c r="EI9">
        <v>0.42</v>
      </c>
      <c r="EL9">
        <v>2.63</v>
      </c>
      <c r="EM9">
        <v>2.63</v>
      </c>
      <c r="EP9">
        <v>1775</v>
      </c>
      <c r="EQ9">
        <v>4.0839999999999996</v>
      </c>
      <c r="EU9">
        <v>0.34</v>
      </c>
      <c r="EV9">
        <v>0.26</v>
      </c>
      <c r="EY9">
        <v>0.53</v>
      </c>
      <c r="EZ9">
        <v>0.32</v>
      </c>
    </row>
    <row r="10" spans="1:156" x14ac:dyDescent="0.2">
      <c r="A10" s="50">
        <v>45086</v>
      </c>
      <c r="G10">
        <v>14327.98</v>
      </c>
      <c r="H10">
        <v>0</v>
      </c>
      <c r="I10">
        <v>15024.1</v>
      </c>
      <c r="N10">
        <v>0</v>
      </c>
      <c r="R10">
        <v>0.69</v>
      </c>
      <c r="AN10">
        <v>3684</v>
      </c>
      <c r="AO10">
        <v>3010</v>
      </c>
      <c r="AU10">
        <v>6356.97</v>
      </c>
      <c r="AV10">
        <v>5898.79</v>
      </c>
      <c r="AW10">
        <v>0</v>
      </c>
      <c r="AX10">
        <v>2.78</v>
      </c>
      <c r="AY10">
        <v>0.15</v>
      </c>
      <c r="AZ10">
        <v>0</v>
      </c>
      <c r="BA10">
        <v>0</v>
      </c>
      <c r="BB10">
        <v>0</v>
      </c>
      <c r="CA10">
        <v>23.59</v>
      </c>
      <c r="CB10">
        <v>7.72</v>
      </c>
      <c r="CC10">
        <v>13</v>
      </c>
      <c r="CD10">
        <v>36.700000000000003</v>
      </c>
      <c r="CE10">
        <v>1.89</v>
      </c>
      <c r="CF10">
        <v>11.25</v>
      </c>
      <c r="CG10">
        <v>2.54</v>
      </c>
      <c r="CH10">
        <v>0.28799999999999998</v>
      </c>
      <c r="CI10">
        <v>17.32</v>
      </c>
      <c r="CJ10">
        <v>17.32</v>
      </c>
      <c r="CL10">
        <v>12</v>
      </c>
      <c r="CO10">
        <v>1</v>
      </c>
      <c r="DH10">
        <v>5.8</v>
      </c>
      <c r="DI10">
        <v>5.8</v>
      </c>
      <c r="DL10">
        <v>6.95</v>
      </c>
      <c r="DM10">
        <v>6.95</v>
      </c>
      <c r="DU10">
        <v>7.46</v>
      </c>
      <c r="DV10">
        <v>6.26</v>
      </c>
      <c r="DY10">
        <v>9.39</v>
      </c>
      <c r="DZ10">
        <v>8.3000000000000007</v>
      </c>
      <c r="EH10">
        <v>0.39</v>
      </c>
      <c r="EI10">
        <v>0.39</v>
      </c>
      <c r="EL10">
        <v>0.59</v>
      </c>
      <c r="EM10">
        <v>0.59</v>
      </c>
      <c r="EU10">
        <v>0.39</v>
      </c>
      <c r="EV10">
        <v>0.27</v>
      </c>
      <c r="EY10">
        <v>0.51</v>
      </c>
      <c r="EZ10">
        <v>0.31</v>
      </c>
    </row>
    <row r="11" spans="1:156" x14ac:dyDescent="0.2">
      <c r="A11" s="50">
        <v>45087</v>
      </c>
      <c r="C11">
        <v>1</v>
      </c>
      <c r="D11">
        <v>20</v>
      </c>
      <c r="E11">
        <v>28</v>
      </c>
      <c r="F11">
        <v>0</v>
      </c>
      <c r="G11">
        <v>15294.67</v>
      </c>
      <c r="H11">
        <v>0</v>
      </c>
      <c r="I11">
        <v>16309.98</v>
      </c>
      <c r="N11">
        <v>0.64</v>
      </c>
      <c r="R11">
        <v>0.69</v>
      </c>
      <c r="AN11">
        <v>3702</v>
      </c>
      <c r="AO11">
        <v>3110</v>
      </c>
      <c r="AU11">
        <v>6574.23</v>
      </c>
      <c r="AV11">
        <v>6282.56</v>
      </c>
      <c r="AW11">
        <v>0</v>
      </c>
      <c r="AX11">
        <v>2.78</v>
      </c>
      <c r="AY11">
        <v>0.16</v>
      </c>
      <c r="AZ11">
        <v>0</v>
      </c>
      <c r="BA11">
        <v>0</v>
      </c>
      <c r="BB11">
        <v>0</v>
      </c>
      <c r="CA11">
        <v>23.58</v>
      </c>
      <c r="CB11">
        <v>7.58</v>
      </c>
      <c r="DH11">
        <v>6.53</v>
      </c>
      <c r="DI11">
        <v>6.53</v>
      </c>
      <c r="DL11">
        <v>7.3</v>
      </c>
      <c r="DM11">
        <v>7.3</v>
      </c>
      <c r="DU11">
        <v>7.76</v>
      </c>
      <c r="DV11">
        <v>7.46</v>
      </c>
      <c r="DY11">
        <v>9.6199999999999992</v>
      </c>
      <c r="DZ11">
        <v>8.6999999999999993</v>
      </c>
      <c r="EH11">
        <v>0.38</v>
      </c>
      <c r="EI11">
        <v>0.38</v>
      </c>
      <c r="EL11">
        <v>0.55000000000000004</v>
      </c>
      <c r="EM11">
        <v>0.55000000000000004</v>
      </c>
      <c r="EU11">
        <v>0.35</v>
      </c>
      <c r="EV11">
        <v>0.26</v>
      </c>
      <c r="EY11">
        <v>0.5</v>
      </c>
      <c r="EZ11">
        <v>0.31</v>
      </c>
    </row>
    <row r="12" spans="1:156" x14ac:dyDescent="0.2">
      <c r="A12" s="50">
        <v>45088</v>
      </c>
      <c r="C12">
        <v>1</v>
      </c>
      <c r="D12">
        <v>21</v>
      </c>
      <c r="E12">
        <v>29</v>
      </c>
      <c r="F12">
        <v>0</v>
      </c>
      <c r="G12">
        <v>15525.39</v>
      </c>
      <c r="H12">
        <v>0</v>
      </c>
      <c r="I12">
        <v>16548.599999999999</v>
      </c>
      <c r="N12">
        <v>0.31</v>
      </c>
      <c r="R12">
        <v>0.69</v>
      </c>
      <c r="AN12">
        <v>3707</v>
      </c>
      <c r="AO12">
        <v>3112</v>
      </c>
      <c r="AU12">
        <v>6562.39</v>
      </c>
      <c r="AV12">
        <v>6449.45</v>
      </c>
      <c r="AW12">
        <v>0</v>
      </c>
      <c r="AX12">
        <v>2.78</v>
      </c>
      <c r="AY12">
        <v>0.17</v>
      </c>
      <c r="AZ12">
        <v>0</v>
      </c>
      <c r="BA12">
        <v>0</v>
      </c>
      <c r="BB12">
        <v>0</v>
      </c>
      <c r="CA12">
        <v>23.92</v>
      </c>
      <c r="CB12">
        <v>7.43</v>
      </c>
      <c r="DH12">
        <v>6.32</v>
      </c>
      <c r="DI12">
        <v>6.32</v>
      </c>
      <c r="DL12">
        <v>7.34</v>
      </c>
      <c r="DM12">
        <v>7.34</v>
      </c>
      <c r="DU12">
        <v>7.16</v>
      </c>
      <c r="DV12">
        <v>7.27</v>
      </c>
      <c r="DY12">
        <v>9.61</v>
      </c>
      <c r="DZ12">
        <v>8.6999999999999993</v>
      </c>
      <c r="EH12">
        <v>0.38</v>
      </c>
      <c r="EI12">
        <v>0.38</v>
      </c>
      <c r="EL12">
        <v>0.56000000000000005</v>
      </c>
      <c r="EM12">
        <v>0.56000000000000005</v>
      </c>
      <c r="EU12">
        <v>0.37</v>
      </c>
      <c r="EV12">
        <v>0.26</v>
      </c>
      <c r="EY12">
        <v>0.52</v>
      </c>
      <c r="EZ12">
        <v>0.31</v>
      </c>
    </row>
    <row r="13" spans="1:156" x14ac:dyDescent="0.2">
      <c r="A13" s="50">
        <v>45089</v>
      </c>
      <c r="B13" s="263">
        <v>0.375</v>
      </c>
      <c r="C13">
        <v>3</v>
      </c>
      <c r="D13">
        <v>18</v>
      </c>
      <c r="E13">
        <v>28</v>
      </c>
      <c r="F13">
        <v>5.8</v>
      </c>
      <c r="G13">
        <v>14842.35</v>
      </c>
      <c r="H13">
        <v>0</v>
      </c>
      <c r="I13">
        <v>15672.75</v>
      </c>
      <c r="N13">
        <v>0.35</v>
      </c>
      <c r="R13">
        <v>0.69</v>
      </c>
      <c r="AN13">
        <v>3717</v>
      </c>
      <c r="AO13">
        <v>2953</v>
      </c>
      <c r="AU13">
        <v>6407.05</v>
      </c>
      <c r="AV13">
        <v>6085.41</v>
      </c>
      <c r="AW13">
        <v>0</v>
      </c>
      <c r="AX13">
        <v>2.78</v>
      </c>
      <c r="AY13">
        <v>0.17</v>
      </c>
      <c r="AZ13">
        <v>0</v>
      </c>
      <c r="BA13">
        <v>0</v>
      </c>
      <c r="BB13">
        <v>0</v>
      </c>
      <c r="CA13">
        <v>23.99</v>
      </c>
      <c r="CB13">
        <v>7.45</v>
      </c>
      <c r="DH13">
        <v>6.56</v>
      </c>
      <c r="DI13">
        <v>6.56</v>
      </c>
      <c r="DL13">
        <v>7.5</v>
      </c>
      <c r="DM13">
        <v>7.5</v>
      </c>
      <c r="DU13">
        <v>7.21</v>
      </c>
      <c r="DV13">
        <v>7.55</v>
      </c>
      <c r="DY13">
        <v>9.0299999999999994</v>
      </c>
      <c r="DZ13">
        <v>8.7200000000000006</v>
      </c>
      <c r="EH13">
        <v>0.39</v>
      </c>
      <c r="EI13">
        <v>0.39</v>
      </c>
      <c r="EL13">
        <v>0.56000000000000005</v>
      </c>
      <c r="EM13">
        <v>0.56000000000000005</v>
      </c>
      <c r="EU13">
        <v>0.38</v>
      </c>
      <c r="EV13">
        <v>0.26</v>
      </c>
      <c r="EY13">
        <v>0.53</v>
      </c>
      <c r="EZ13">
        <v>0.33</v>
      </c>
    </row>
    <row r="14" spans="1:156" x14ac:dyDescent="0.2">
      <c r="A14" s="50">
        <v>45090</v>
      </c>
      <c r="B14" s="263">
        <v>0.375</v>
      </c>
      <c r="C14">
        <v>1</v>
      </c>
      <c r="D14">
        <v>19</v>
      </c>
      <c r="E14">
        <v>29</v>
      </c>
      <c r="F14">
        <v>0</v>
      </c>
      <c r="G14">
        <v>14833.47</v>
      </c>
      <c r="H14">
        <v>0</v>
      </c>
      <c r="I14">
        <v>15339.41</v>
      </c>
      <c r="N14">
        <v>0.91</v>
      </c>
      <c r="R14">
        <v>0.69</v>
      </c>
      <c r="AN14">
        <v>3902</v>
      </c>
      <c r="AO14">
        <v>2883</v>
      </c>
      <c r="AU14">
        <v>6310.64</v>
      </c>
      <c r="AV14">
        <v>6053.81</v>
      </c>
      <c r="AW14">
        <v>0</v>
      </c>
      <c r="AX14">
        <v>2.78</v>
      </c>
      <c r="AY14">
        <v>0.18</v>
      </c>
      <c r="AZ14">
        <v>0</v>
      </c>
      <c r="BA14">
        <v>0</v>
      </c>
      <c r="BB14">
        <v>0</v>
      </c>
      <c r="CA14">
        <v>24.06</v>
      </c>
      <c r="CB14">
        <v>7.55</v>
      </c>
      <c r="CC14">
        <v>40</v>
      </c>
      <c r="CD14">
        <v>58.6</v>
      </c>
      <c r="CE14">
        <v>3.64</v>
      </c>
      <c r="CF14">
        <v>19</v>
      </c>
      <c r="CG14">
        <v>3.05</v>
      </c>
      <c r="CH14">
        <v>0.40899999999999997</v>
      </c>
      <c r="CI14">
        <v>23.4</v>
      </c>
      <c r="CJ14">
        <v>23.4</v>
      </c>
      <c r="CL14">
        <v>131</v>
      </c>
      <c r="CN14">
        <v>33.799999999999997</v>
      </c>
      <c r="CO14">
        <v>1</v>
      </c>
      <c r="DH14">
        <v>6.47</v>
      </c>
      <c r="DI14">
        <v>6.47</v>
      </c>
      <c r="DL14">
        <v>7.56</v>
      </c>
      <c r="DM14">
        <v>7.56</v>
      </c>
      <c r="DU14">
        <v>7.21</v>
      </c>
      <c r="DV14">
        <v>7.36</v>
      </c>
      <c r="DY14">
        <v>9.18</v>
      </c>
      <c r="DZ14">
        <v>8.98</v>
      </c>
      <c r="EE14" t="s">
        <v>313</v>
      </c>
      <c r="EH14">
        <v>0.39</v>
      </c>
      <c r="EI14">
        <v>0.39</v>
      </c>
      <c r="EL14">
        <v>0.62</v>
      </c>
      <c r="EM14">
        <v>0.62</v>
      </c>
      <c r="ER14" t="s">
        <v>313</v>
      </c>
      <c r="EU14">
        <v>0.41</v>
      </c>
      <c r="EV14">
        <v>0.27</v>
      </c>
      <c r="EY14">
        <v>0.54</v>
      </c>
      <c r="EZ14">
        <v>0.38</v>
      </c>
    </row>
    <row r="15" spans="1:156" x14ac:dyDescent="0.2">
      <c r="A15" s="50">
        <v>45091</v>
      </c>
      <c r="G15">
        <v>14926.73</v>
      </c>
      <c r="H15">
        <v>0</v>
      </c>
      <c r="I15">
        <v>10111.049999999999</v>
      </c>
      <c r="N15">
        <v>0.06</v>
      </c>
      <c r="R15">
        <v>0.69</v>
      </c>
      <c r="AN15">
        <v>3717</v>
      </c>
      <c r="AO15">
        <v>2900</v>
      </c>
      <c r="AU15">
        <v>5574.29</v>
      </c>
      <c r="AV15">
        <v>5386.28</v>
      </c>
      <c r="AW15">
        <v>0</v>
      </c>
      <c r="AX15">
        <v>2.78</v>
      </c>
      <c r="AY15">
        <v>0.18</v>
      </c>
      <c r="AZ15">
        <v>0</v>
      </c>
      <c r="BA15">
        <v>0</v>
      </c>
      <c r="BB15">
        <v>0</v>
      </c>
      <c r="BC15">
        <v>182</v>
      </c>
      <c r="BD15">
        <v>444</v>
      </c>
      <c r="BE15">
        <v>6.53</v>
      </c>
      <c r="BF15">
        <v>16.399999999999999</v>
      </c>
      <c r="BG15">
        <v>0.58399999999999996</v>
      </c>
      <c r="BH15">
        <v>0.14899999999999999</v>
      </c>
      <c r="BI15">
        <v>53.9</v>
      </c>
      <c r="BJ15">
        <v>53.9</v>
      </c>
      <c r="BL15">
        <v>251</v>
      </c>
      <c r="BN15">
        <v>184</v>
      </c>
      <c r="BO15">
        <v>1</v>
      </c>
      <c r="CA15">
        <v>24.44</v>
      </c>
      <c r="CB15">
        <v>7.63</v>
      </c>
      <c r="CC15">
        <v>33</v>
      </c>
      <c r="CD15">
        <v>37.200000000000003</v>
      </c>
      <c r="CE15">
        <v>2.13</v>
      </c>
      <c r="CG15">
        <v>2.6</v>
      </c>
      <c r="CH15">
        <v>0.35299999999999998</v>
      </c>
      <c r="CI15">
        <v>21</v>
      </c>
      <c r="CJ15">
        <v>21</v>
      </c>
      <c r="CL15">
        <v>21</v>
      </c>
      <c r="CN15">
        <v>7.49</v>
      </c>
      <c r="CO15">
        <v>1</v>
      </c>
      <c r="DH15">
        <v>6.9</v>
      </c>
      <c r="DI15">
        <v>6.9</v>
      </c>
      <c r="DL15">
        <v>7.8</v>
      </c>
      <c r="DM15">
        <v>7.8</v>
      </c>
      <c r="DU15">
        <v>0.3</v>
      </c>
      <c r="DV15">
        <v>0.27</v>
      </c>
      <c r="DY15">
        <v>9.25</v>
      </c>
      <c r="DZ15">
        <v>8.61</v>
      </c>
      <c r="EC15">
        <v>1525</v>
      </c>
      <c r="ED15">
        <v>4.0979999999999999</v>
      </c>
      <c r="EH15">
        <v>0.39</v>
      </c>
      <c r="EI15">
        <v>0.39</v>
      </c>
      <c r="EL15">
        <v>0.56000000000000005</v>
      </c>
      <c r="EM15">
        <v>0.56000000000000005</v>
      </c>
      <c r="EP15">
        <v>1525</v>
      </c>
      <c r="EQ15">
        <v>4.0979999999999999</v>
      </c>
      <c r="EU15">
        <v>0.39</v>
      </c>
      <c r="EV15">
        <v>0.27</v>
      </c>
      <c r="EY15">
        <v>0.54</v>
      </c>
      <c r="EZ15">
        <v>0.32</v>
      </c>
    </row>
    <row r="16" spans="1:156" x14ac:dyDescent="0.2">
      <c r="A16" s="50">
        <v>45092</v>
      </c>
      <c r="G16">
        <v>18501.38</v>
      </c>
      <c r="H16">
        <v>0</v>
      </c>
      <c r="I16">
        <v>19253.86</v>
      </c>
      <c r="N16">
        <v>0.17</v>
      </c>
      <c r="R16">
        <v>0.69</v>
      </c>
      <c r="AN16">
        <v>4148</v>
      </c>
      <c r="AO16">
        <v>3219</v>
      </c>
      <c r="AU16">
        <v>8311.5400000000009</v>
      </c>
      <c r="AV16">
        <v>7889.27</v>
      </c>
      <c r="AW16">
        <v>0</v>
      </c>
      <c r="AX16">
        <v>2.78</v>
      </c>
      <c r="AY16">
        <v>0.17</v>
      </c>
      <c r="AZ16">
        <v>0</v>
      </c>
      <c r="BA16">
        <v>0</v>
      </c>
      <c r="BB16">
        <v>0</v>
      </c>
      <c r="BO16">
        <v>2</v>
      </c>
      <c r="CA16">
        <v>23.77</v>
      </c>
      <c r="CB16">
        <v>7.7</v>
      </c>
      <c r="CC16">
        <v>23</v>
      </c>
      <c r="CD16">
        <v>43.9</v>
      </c>
      <c r="CE16">
        <v>3.39</v>
      </c>
      <c r="CF16">
        <v>17.5</v>
      </c>
      <c r="CG16">
        <v>2.9</v>
      </c>
      <c r="CH16">
        <v>0.42399999999999999</v>
      </c>
      <c r="CI16">
        <v>21.4</v>
      </c>
      <c r="CJ16">
        <v>21.4</v>
      </c>
      <c r="CL16">
        <v>26</v>
      </c>
      <c r="CN16">
        <v>7.75</v>
      </c>
      <c r="CO16">
        <v>1</v>
      </c>
      <c r="DH16">
        <v>7.06</v>
      </c>
      <c r="DI16">
        <v>7.06</v>
      </c>
      <c r="DL16">
        <v>7.88</v>
      </c>
      <c r="DM16">
        <v>7.88</v>
      </c>
      <c r="DU16">
        <v>0.28999999999999998</v>
      </c>
      <c r="DV16">
        <v>0.27</v>
      </c>
      <c r="DY16">
        <v>0.53</v>
      </c>
      <c r="DZ16">
        <v>0.27</v>
      </c>
      <c r="EH16">
        <v>0.37</v>
      </c>
      <c r="EI16">
        <v>0.37</v>
      </c>
      <c r="EL16">
        <v>0.97</v>
      </c>
      <c r="EM16">
        <v>0.97</v>
      </c>
      <c r="EU16">
        <v>0.34</v>
      </c>
      <c r="EV16">
        <v>0.25</v>
      </c>
      <c r="EY16">
        <v>0.57999999999999996</v>
      </c>
      <c r="EZ16">
        <v>0.34</v>
      </c>
    </row>
    <row r="17" spans="1:156" x14ac:dyDescent="0.2">
      <c r="A17" s="50">
        <v>45093</v>
      </c>
      <c r="G17">
        <v>16514.5</v>
      </c>
      <c r="H17">
        <v>0</v>
      </c>
      <c r="I17">
        <v>17139.73</v>
      </c>
      <c r="N17">
        <v>0.96</v>
      </c>
      <c r="R17">
        <v>0.69</v>
      </c>
      <c r="AN17">
        <v>4207</v>
      </c>
      <c r="AO17">
        <v>3145</v>
      </c>
      <c r="AU17">
        <v>6744.3</v>
      </c>
      <c r="AV17">
        <v>6539.35</v>
      </c>
      <c r="AW17">
        <v>0</v>
      </c>
      <c r="AX17">
        <v>2.78</v>
      </c>
      <c r="AY17">
        <v>0.16</v>
      </c>
      <c r="AZ17">
        <v>0</v>
      </c>
      <c r="BA17">
        <v>0</v>
      </c>
      <c r="BB17">
        <v>0</v>
      </c>
      <c r="CA17">
        <v>23.5</v>
      </c>
      <c r="CB17">
        <v>7.7</v>
      </c>
      <c r="DH17">
        <v>7.34</v>
      </c>
      <c r="DI17">
        <v>7.34</v>
      </c>
      <c r="DL17">
        <v>7.84</v>
      </c>
      <c r="DM17">
        <v>7.84</v>
      </c>
      <c r="DU17">
        <v>0.28999999999999998</v>
      </c>
      <c r="DV17">
        <v>0.27</v>
      </c>
      <c r="DY17">
        <v>0.7</v>
      </c>
      <c r="DZ17">
        <v>0.27</v>
      </c>
      <c r="EH17">
        <v>0.39</v>
      </c>
      <c r="EI17">
        <v>0.39</v>
      </c>
      <c r="EL17">
        <v>0.74</v>
      </c>
      <c r="EM17">
        <v>0.74</v>
      </c>
      <c r="EU17">
        <v>0.41</v>
      </c>
      <c r="EV17">
        <v>0.28999999999999998</v>
      </c>
      <c r="EY17">
        <v>0.56999999999999995</v>
      </c>
      <c r="EZ17">
        <v>0.36</v>
      </c>
    </row>
    <row r="18" spans="1:156" x14ac:dyDescent="0.2">
      <c r="A18" s="50">
        <v>45094</v>
      </c>
      <c r="G18">
        <v>16150.2</v>
      </c>
      <c r="H18">
        <v>0</v>
      </c>
      <c r="I18">
        <v>16776.52</v>
      </c>
      <c r="J18">
        <v>2</v>
      </c>
      <c r="N18">
        <v>0</v>
      </c>
      <c r="R18">
        <v>0.69</v>
      </c>
      <c r="AN18">
        <v>4286</v>
      </c>
      <c r="AO18">
        <v>3194</v>
      </c>
      <c r="AU18">
        <v>6410.25</v>
      </c>
      <c r="AV18">
        <v>6328.39</v>
      </c>
      <c r="AW18">
        <v>0</v>
      </c>
      <c r="AX18">
        <v>2.78</v>
      </c>
      <c r="AY18">
        <v>0.16</v>
      </c>
      <c r="AZ18">
        <v>0</v>
      </c>
      <c r="BA18">
        <v>0</v>
      </c>
      <c r="BB18">
        <v>0</v>
      </c>
      <c r="CA18">
        <v>23.16</v>
      </c>
      <c r="CB18">
        <v>7.72</v>
      </c>
      <c r="DH18">
        <v>7.32</v>
      </c>
      <c r="DI18">
        <v>7.32</v>
      </c>
      <c r="DL18">
        <v>7.85</v>
      </c>
      <c r="DM18">
        <v>7.85</v>
      </c>
      <c r="DU18">
        <v>0.32</v>
      </c>
      <c r="DV18">
        <v>0.27</v>
      </c>
      <c r="DY18">
        <v>0.51</v>
      </c>
      <c r="DZ18">
        <v>0.27</v>
      </c>
      <c r="EH18">
        <v>0.46</v>
      </c>
      <c r="EI18">
        <v>0.46</v>
      </c>
      <c r="EL18">
        <v>0.74</v>
      </c>
      <c r="EM18">
        <v>0.74</v>
      </c>
      <c r="EU18">
        <v>0.44</v>
      </c>
      <c r="EV18">
        <v>0.28999999999999998</v>
      </c>
      <c r="EY18">
        <v>0.55000000000000004</v>
      </c>
      <c r="EZ18">
        <v>0.36</v>
      </c>
    </row>
    <row r="19" spans="1:156" x14ac:dyDescent="0.2">
      <c r="A19" s="50">
        <v>45095</v>
      </c>
      <c r="G19">
        <v>16182.28</v>
      </c>
      <c r="H19">
        <v>0</v>
      </c>
      <c r="I19">
        <v>16729.23</v>
      </c>
      <c r="N19">
        <v>0</v>
      </c>
      <c r="R19">
        <v>0.69</v>
      </c>
      <c r="AN19">
        <v>4278</v>
      </c>
      <c r="AO19">
        <v>3107</v>
      </c>
      <c r="AU19">
        <v>6351.85</v>
      </c>
      <c r="AV19">
        <v>6326.59</v>
      </c>
      <c r="AW19">
        <v>0</v>
      </c>
      <c r="AX19">
        <v>2.78</v>
      </c>
      <c r="AY19">
        <v>0.16</v>
      </c>
      <c r="AZ19">
        <v>0</v>
      </c>
      <c r="BA19">
        <v>0</v>
      </c>
      <c r="BB19">
        <v>0</v>
      </c>
      <c r="CA19">
        <v>23.41</v>
      </c>
      <c r="CB19">
        <v>7.72</v>
      </c>
      <c r="DH19">
        <v>6.61</v>
      </c>
      <c r="DI19">
        <v>6.61</v>
      </c>
      <c r="DL19">
        <v>7.93</v>
      </c>
      <c r="DM19">
        <v>7.93</v>
      </c>
      <c r="DU19">
        <v>0.34</v>
      </c>
      <c r="DV19">
        <v>0.27</v>
      </c>
      <c r="DY19">
        <v>0.64</v>
      </c>
      <c r="DZ19">
        <v>0.27</v>
      </c>
      <c r="EH19">
        <v>0.45</v>
      </c>
      <c r="EI19">
        <v>0.45</v>
      </c>
      <c r="EL19">
        <v>0.69</v>
      </c>
      <c r="EM19">
        <v>0.69</v>
      </c>
      <c r="EU19">
        <v>0.44</v>
      </c>
      <c r="EV19">
        <v>0.3</v>
      </c>
      <c r="EY19">
        <v>0.56999999999999995</v>
      </c>
      <c r="EZ19">
        <v>0.36</v>
      </c>
    </row>
    <row r="20" spans="1:156" x14ac:dyDescent="0.2">
      <c r="A20" s="50">
        <v>45096</v>
      </c>
      <c r="G20">
        <v>15657.41</v>
      </c>
      <c r="H20">
        <v>0</v>
      </c>
      <c r="I20">
        <v>16168.85</v>
      </c>
      <c r="N20">
        <v>0</v>
      </c>
      <c r="R20">
        <v>0.69</v>
      </c>
      <c r="AN20">
        <v>4616</v>
      </c>
      <c r="AO20">
        <v>2993</v>
      </c>
      <c r="AU20">
        <v>6151.87</v>
      </c>
      <c r="AV20">
        <v>6259.29</v>
      </c>
      <c r="AW20">
        <v>0</v>
      </c>
      <c r="AX20">
        <v>2.78</v>
      </c>
      <c r="AY20">
        <v>0.16</v>
      </c>
      <c r="AZ20">
        <v>0</v>
      </c>
      <c r="BA20">
        <v>0</v>
      </c>
      <c r="BB20">
        <v>0</v>
      </c>
      <c r="BP20">
        <v>7.44</v>
      </c>
      <c r="CA20">
        <v>23.73</v>
      </c>
      <c r="CB20">
        <v>7.71</v>
      </c>
      <c r="CC20">
        <v>41</v>
      </c>
      <c r="CD20">
        <v>50</v>
      </c>
      <c r="CE20">
        <v>1.92</v>
      </c>
      <c r="CF20">
        <v>15.8</v>
      </c>
      <c r="CG20">
        <v>3.48</v>
      </c>
      <c r="CH20">
        <v>0.373</v>
      </c>
      <c r="CI20">
        <v>19.8</v>
      </c>
      <c r="CJ20">
        <v>19.8</v>
      </c>
      <c r="CL20">
        <v>28</v>
      </c>
      <c r="CN20">
        <v>10.1</v>
      </c>
      <c r="CO20">
        <v>1</v>
      </c>
      <c r="DH20">
        <v>6.11</v>
      </c>
      <c r="DI20">
        <v>6.11</v>
      </c>
      <c r="DL20">
        <v>7.43</v>
      </c>
      <c r="DM20">
        <v>7.43</v>
      </c>
      <c r="DP20">
        <v>1450</v>
      </c>
      <c r="DQ20">
        <v>3.99</v>
      </c>
      <c r="DR20" t="s">
        <v>313</v>
      </c>
      <c r="DU20">
        <v>0.32</v>
      </c>
      <c r="DV20">
        <v>0.27</v>
      </c>
      <c r="DY20">
        <v>2.85</v>
      </c>
      <c r="DZ20">
        <v>0.43</v>
      </c>
      <c r="EC20">
        <v>1600</v>
      </c>
      <c r="ED20">
        <v>4.5999999999999996</v>
      </c>
      <c r="EE20" t="s">
        <v>313</v>
      </c>
      <c r="EH20">
        <v>0.43</v>
      </c>
      <c r="EI20">
        <v>0.43</v>
      </c>
      <c r="EL20">
        <v>0.66</v>
      </c>
      <c r="EM20">
        <v>0.66</v>
      </c>
      <c r="EP20">
        <v>1600</v>
      </c>
      <c r="EQ20">
        <v>4.5999999999999996</v>
      </c>
      <c r="ER20" t="s">
        <v>313</v>
      </c>
      <c r="EU20">
        <v>0.4</v>
      </c>
      <c r="EV20">
        <v>0.28000000000000003</v>
      </c>
      <c r="EY20">
        <v>0.54</v>
      </c>
      <c r="EZ20">
        <v>0.35</v>
      </c>
    </row>
    <row r="21" spans="1:156" x14ac:dyDescent="0.2">
      <c r="A21" s="50">
        <v>45097</v>
      </c>
      <c r="C21">
        <v>1</v>
      </c>
      <c r="F21">
        <v>0</v>
      </c>
      <c r="G21">
        <v>15807.26</v>
      </c>
      <c r="H21">
        <v>0</v>
      </c>
      <c r="I21">
        <v>10582.85</v>
      </c>
      <c r="M21">
        <v>28</v>
      </c>
      <c r="N21">
        <v>0</v>
      </c>
      <c r="R21">
        <v>0.69</v>
      </c>
      <c r="AN21">
        <v>4494</v>
      </c>
      <c r="AO21">
        <v>3424</v>
      </c>
      <c r="AU21">
        <v>5549.84</v>
      </c>
      <c r="AV21">
        <v>5660.68</v>
      </c>
      <c r="AW21">
        <v>0</v>
      </c>
      <c r="AX21">
        <v>2.78</v>
      </c>
      <c r="AY21">
        <v>0.15</v>
      </c>
      <c r="AZ21">
        <v>0</v>
      </c>
      <c r="BA21">
        <v>0</v>
      </c>
      <c r="BB21">
        <v>0</v>
      </c>
      <c r="CA21">
        <v>24.95</v>
      </c>
      <c r="CB21">
        <v>7.74</v>
      </c>
      <c r="CC21">
        <v>40</v>
      </c>
      <c r="CD21">
        <v>56.2</v>
      </c>
      <c r="CE21">
        <v>1.8</v>
      </c>
      <c r="CF21">
        <v>15</v>
      </c>
      <c r="CH21">
        <v>0.39800000000000002</v>
      </c>
      <c r="CI21">
        <v>20.2</v>
      </c>
      <c r="CJ21">
        <v>20.2</v>
      </c>
      <c r="CL21">
        <v>77</v>
      </c>
      <c r="CO21">
        <v>1</v>
      </c>
      <c r="DH21">
        <v>0.34</v>
      </c>
      <c r="DI21">
        <v>0.34</v>
      </c>
      <c r="DL21">
        <v>6.83</v>
      </c>
      <c r="DM21">
        <v>6.83</v>
      </c>
      <c r="DU21">
        <v>0.28000000000000003</v>
      </c>
      <c r="DV21">
        <v>0.27</v>
      </c>
      <c r="DY21">
        <v>0.59</v>
      </c>
      <c r="DZ21">
        <v>0.56000000000000005</v>
      </c>
      <c r="EH21">
        <v>0.4</v>
      </c>
      <c r="EI21">
        <v>0.4</v>
      </c>
      <c r="EL21">
        <v>0.64</v>
      </c>
      <c r="EM21">
        <v>0.64</v>
      </c>
      <c r="EU21">
        <v>0.39</v>
      </c>
      <c r="EV21">
        <v>0.27</v>
      </c>
      <c r="EY21">
        <v>0.52</v>
      </c>
      <c r="EZ21">
        <v>0.32</v>
      </c>
    </row>
    <row r="22" spans="1:156" x14ac:dyDescent="0.2">
      <c r="A22" s="50">
        <v>45098</v>
      </c>
      <c r="C22">
        <v>1</v>
      </c>
      <c r="F22">
        <v>0</v>
      </c>
      <c r="G22">
        <v>15779.62</v>
      </c>
      <c r="H22">
        <v>0</v>
      </c>
      <c r="I22">
        <v>16244.25</v>
      </c>
      <c r="N22">
        <v>0</v>
      </c>
      <c r="R22">
        <v>0.69</v>
      </c>
      <c r="AN22">
        <v>5356</v>
      </c>
      <c r="AO22">
        <v>4653</v>
      </c>
      <c r="AU22">
        <v>6076.88</v>
      </c>
      <c r="AV22">
        <v>6262.33</v>
      </c>
      <c r="AW22">
        <v>0</v>
      </c>
      <c r="AX22">
        <v>2.78</v>
      </c>
      <c r="AY22">
        <v>0.14000000000000001</v>
      </c>
      <c r="AZ22">
        <v>0</v>
      </c>
      <c r="BA22">
        <v>0</v>
      </c>
      <c r="BB22">
        <v>0</v>
      </c>
      <c r="BC22">
        <v>283</v>
      </c>
      <c r="BD22">
        <v>499</v>
      </c>
      <c r="BE22">
        <v>10.3</v>
      </c>
      <c r="BF22">
        <v>35</v>
      </c>
      <c r="BG22">
        <v>1.84</v>
      </c>
      <c r="BH22">
        <v>0.13300000000000001</v>
      </c>
      <c r="BI22">
        <v>96.7</v>
      </c>
      <c r="BJ22">
        <v>96.7</v>
      </c>
      <c r="BL22">
        <v>539</v>
      </c>
      <c r="BN22">
        <v>209</v>
      </c>
      <c r="BO22">
        <v>2</v>
      </c>
      <c r="BP22">
        <v>7.0279999999999996</v>
      </c>
      <c r="CA22">
        <v>24.52</v>
      </c>
      <c r="CB22">
        <v>7.79</v>
      </c>
      <c r="CC22">
        <v>17</v>
      </c>
      <c r="CD22">
        <v>41.5</v>
      </c>
      <c r="CE22">
        <v>1.64</v>
      </c>
      <c r="CF22">
        <v>15.7</v>
      </c>
      <c r="CG22">
        <v>2.77</v>
      </c>
      <c r="CH22">
        <v>0.438</v>
      </c>
      <c r="CI22">
        <v>19.600000000000001</v>
      </c>
      <c r="CJ22">
        <v>19.600000000000001</v>
      </c>
      <c r="CL22">
        <v>25</v>
      </c>
      <c r="CO22">
        <v>1</v>
      </c>
      <c r="DC22">
        <v>1100</v>
      </c>
      <c r="DD22">
        <v>3.1259999999999999</v>
      </c>
      <c r="DH22">
        <v>0.42</v>
      </c>
      <c r="DI22">
        <v>0.42</v>
      </c>
      <c r="DL22">
        <v>0.72</v>
      </c>
      <c r="DM22">
        <v>0.72</v>
      </c>
      <c r="DP22">
        <v>1100</v>
      </c>
      <c r="DQ22">
        <v>3.1259999999999999</v>
      </c>
      <c r="DU22">
        <v>0.45</v>
      </c>
      <c r="DV22">
        <v>0.32</v>
      </c>
      <c r="DY22">
        <v>0.76</v>
      </c>
      <c r="DZ22">
        <v>0.59</v>
      </c>
      <c r="EC22">
        <v>1450</v>
      </c>
      <c r="ED22">
        <v>3.9860000000000002</v>
      </c>
      <c r="EH22">
        <v>0.46</v>
      </c>
      <c r="EI22">
        <v>0.46</v>
      </c>
      <c r="EL22">
        <v>0.67</v>
      </c>
      <c r="EM22">
        <v>0.67</v>
      </c>
      <c r="EP22">
        <v>1450</v>
      </c>
      <c r="EQ22">
        <v>3.9860000000000002</v>
      </c>
      <c r="EU22">
        <v>0.41</v>
      </c>
      <c r="EV22">
        <v>0.28000000000000003</v>
      </c>
      <c r="EY22">
        <v>0.53</v>
      </c>
      <c r="EZ22">
        <v>0.34</v>
      </c>
    </row>
    <row r="23" spans="1:156" x14ac:dyDescent="0.2">
      <c r="A23" s="50">
        <v>45099</v>
      </c>
      <c r="C23">
        <v>1</v>
      </c>
      <c r="F23">
        <v>0</v>
      </c>
      <c r="G23">
        <v>16390.71</v>
      </c>
      <c r="H23">
        <v>0</v>
      </c>
      <c r="I23">
        <v>16891.080000000002</v>
      </c>
      <c r="N23">
        <v>0</v>
      </c>
      <c r="R23">
        <v>0.69</v>
      </c>
      <c r="AN23">
        <v>5364</v>
      </c>
      <c r="AO23">
        <v>4645</v>
      </c>
      <c r="AU23">
        <v>6213.43</v>
      </c>
      <c r="AV23">
        <v>6412.88</v>
      </c>
      <c r="AW23">
        <v>0</v>
      </c>
      <c r="AX23">
        <v>2.78</v>
      </c>
      <c r="AY23">
        <v>0.14000000000000001</v>
      </c>
      <c r="AZ23">
        <v>0</v>
      </c>
      <c r="BA23">
        <v>0</v>
      </c>
      <c r="BB23">
        <v>0</v>
      </c>
      <c r="CA23">
        <v>25.01</v>
      </c>
      <c r="CB23">
        <v>7.76</v>
      </c>
      <c r="CC23">
        <v>15</v>
      </c>
      <c r="CD23">
        <v>41.4</v>
      </c>
      <c r="CE23">
        <v>0.76</v>
      </c>
      <c r="CF23">
        <v>10.08</v>
      </c>
      <c r="CG23">
        <v>2.89</v>
      </c>
      <c r="CH23">
        <v>0.36599999999999999</v>
      </c>
      <c r="CI23">
        <v>14.7</v>
      </c>
      <c r="CJ23">
        <v>14.7</v>
      </c>
      <c r="CL23">
        <v>22</v>
      </c>
      <c r="CN23">
        <v>8.6</v>
      </c>
      <c r="CO23">
        <v>1</v>
      </c>
      <c r="DH23">
        <v>0.43</v>
      </c>
      <c r="DI23">
        <v>0.43</v>
      </c>
      <c r="DL23">
        <v>0.77</v>
      </c>
      <c r="DM23">
        <v>0.77</v>
      </c>
      <c r="DU23">
        <v>0.43</v>
      </c>
      <c r="DV23">
        <v>0.44</v>
      </c>
      <c r="DY23">
        <v>0.56000000000000005</v>
      </c>
      <c r="DZ23">
        <v>0.57999999999999996</v>
      </c>
      <c r="EH23">
        <v>0.44</v>
      </c>
      <c r="EI23">
        <v>0.44</v>
      </c>
      <c r="EL23">
        <v>0.7</v>
      </c>
      <c r="EM23">
        <v>0.7</v>
      </c>
      <c r="EU23">
        <v>0.41</v>
      </c>
      <c r="EV23">
        <v>0.28000000000000003</v>
      </c>
      <c r="EY23">
        <v>0.54</v>
      </c>
      <c r="EZ23">
        <v>0.36</v>
      </c>
    </row>
    <row r="24" spans="1:156" x14ac:dyDescent="0.2">
      <c r="A24" s="50">
        <v>45100</v>
      </c>
      <c r="C24">
        <v>1</v>
      </c>
      <c r="F24">
        <v>0</v>
      </c>
      <c r="G24">
        <v>16285.75</v>
      </c>
      <c r="H24">
        <v>0</v>
      </c>
      <c r="I24">
        <v>16760.46</v>
      </c>
      <c r="N24">
        <v>326.49</v>
      </c>
      <c r="R24">
        <v>0.69</v>
      </c>
      <c r="AN24">
        <v>5386</v>
      </c>
      <c r="AO24">
        <v>4602</v>
      </c>
      <c r="AU24">
        <v>6203.13</v>
      </c>
      <c r="AV24">
        <v>6493.36</v>
      </c>
      <c r="AW24">
        <v>0</v>
      </c>
      <c r="AX24">
        <v>2.78</v>
      </c>
      <c r="AY24">
        <v>0.13</v>
      </c>
      <c r="AZ24">
        <v>0</v>
      </c>
      <c r="BA24">
        <v>0</v>
      </c>
      <c r="BB24">
        <v>0</v>
      </c>
      <c r="BQ24">
        <v>7.22</v>
      </c>
      <c r="CA24">
        <v>25.45</v>
      </c>
      <c r="CB24">
        <v>7.74</v>
      </c>
      <c r="CC24">
        <v>6</v>
      </c>
      <c r="CD24">
        <v>32</v>
      </c>
      <c r="CE24">
        <v>0.8</v>
      </c>
      <c r="CF24">
        <v>5.85</v>
      </c>
      <c r="CG24">
        <v>1.38</v>
      </c>
      <c r="CH24">
        <v>0.22900000000000001</v>
      </c>
      <c r="CI24">
        <v>8.7100000000000009</v>
      </c>
      <c r="CJ24">
        <v>8.7100000000000009</v>
      </c>
      <c r="CL24">
        <v>13</v>
      </c>
      <c r="CN24">
        <v>1.74</v>
      </c>
      <c r="CO24">
        <v>1</v>
      </c>
      <c r="DC24">
        <v>1200</v>
      </c>
      <c r="DD24">
        <v>3.3</v>
      </c>
      <c r="DH24">
        <v>0.41</v>
      </c>
      <c r="DI24">
        <v>0.41</v>
      </c>
      <c r="DL24">
        <v>0.66</v>
      </c>
      <c r="DM24">
        <v>0.66</v>
      </c>
      <c r="DP24">
        <v>1200</v>
      </c>
      <c r="DQ24">
        <v>3.3</v>
      </c>
      <c r="DU24">
        <v>0.39</v>
      </c>
      <c r="DV24">
        <v>0.38</v>
      </c>
      <c r="DY24">
        <v>0.52</v>
      </c>
      <c r="DZ24">
        <v>0.55000000000000004</v>
      </c>
      <c r="EC24">
        <v>1500</v>
      </c>
      <c r="ED24">
        <v>4.0999999999999996</v>
      </c>
      <c r="EH24">
        <v>0.39</v>
      </c>
      <c r="EI24">
        <v>0.39</v>
      </c>
      <c r="EL24">
        <v>0.66</v>
      </c>
      <c r="EM24">
        <v>0.66</v>
      </c>
      <c r="EP24">
        <v>1500</v>
      </c>
      <c r="EQ24">
        <v>4.0999999999999996</v>
      </c>
      <c r="EU24">
        <v>0.39</v>
      </c>
      <c r="EV24">
        <v>0.27</v>
      </c>
      <c r="EY24">
        <v>0.52</v>
      </c>
      <c r="EZ24">
        <v>0.34</v>
      </c>
    </row>
    <row r="25" spans="1:156" x14ac:dyDescent="0.2">
      <c r="A25" s="50">
        <v>45101</v>
      </c>
      <c r="C25">
        <v>1</v>
      </c>
      <c r="F25">
        <v>0</v>
      </c>
      <c r="G25">
        <v>16086.33</v>
      </c>
      <c r="H25">
        <v>0</v>
      </c>
      <c r="I25">
        <v>16786.240000000002</v>
      </c>
      <c r="N25">
        <v>20.61</v>
      </c>
      <c r="R25">
        <v>0.69</v>
      </c>
      <c r="AN25">
        <v>5396</v>
      </c>
      <c r="AO25">
        <v>4531</v>
      </c>
      <c r="AU25">
        <v>6156.07</v>
      </c>
      <c r="AV25">
        <v>6413.62</v>
      </c>
      <c r="AW25">
        <v>0</v>
      </c>
      <c r="AX25">
        <v>2.78</v>
      </c>
      <c r="AY25">
        <v>0.13</v>
      </c>
      <c r="AZ25">
        <v>0</v>
      </c>
      <c r="BA25">
        <v>0</v>
      </c>
      <c r="BB25">
        <v>0</v>
      </c>
      <c r="CA25">
        <v>25.7</v>
      </c>
      <c r="CB25">
        <v>7.75</v>
      </c>
      <c r="DH25">
        <v>0.39</v>
      </c>
      <c r="DI25">
        <v>0.39</v>
      </c>
      <c r="DL25">
        <v>0.64</v>
      </c>
      <c r="DM25">
        <v>0.64</v>
      </c>
      <c r="DU25">
        <v>0.39</v>
      </c>
      <c r="DV25">
        <v>0.32</v>
      </c>
      <c r="DY25">
        <v>0.5</v>
      </c>
      <c r="DZ25">
        <v>0.49</v>
      </c>
      <c r="EH25">
        <v>0.38</v>
      </c>
      <c r="EI25">
        <v>0.38</v>
      </c>
      <c r="EL25">
        <v>0.62</v>
      </c>
      <c r="EM25">
        <v>0.62</v>
      </c>
      <c r="EU25">
        <v>0.37</v>
      </c>
      <c r="EV25">
        <v>0.27</v>
      </c>
      <c r="EY25">
        <v>0.59</v>
      </c>
      <c r="EZ25">
        <v>0.33</v>
      </c>
    </row>
    <row r="26" spans="1:156" x14ac:dyDescent="0.2">
      <c r="A26" s="50">
        <v>45102</v>
      </c>
      <c r="C26">
        <v>1</v>
      </c>
      <c r="F26">
        <v>0</v>
      </c>
      <c r="G26">
        <v>16521.5</v>
      </c>
      <c r="H26">
        <v>0</v>
      </c>
      <c r="I26">
        <v>16728</v>
      </c>
      <c r="N26">
        <v>261.61</v>
      </c>
      <c r="R26">
        <v>0.69</v>
      </c>
      <c r="AN26">
        <v>5372</v>
      </c>
      <c r="AO26">
        <v>4477</v>
      </c>
      <c r="AU26">
        <v>6125.14</v>
      </c>
      <c r="AV26">
        <v>6420.91</v>
      </c>
      <c r="AW26">
        <v>0</v>
      </c>
      <c r="AX26">
        <v>2.78</v>
      </c>
      <c r="AY26">
        <v>0.14000000000000001</v>
      </c>
      <c r="AZ26">
        <v>0</v>
      </c>
      <c r="BA26">
        <v>0</v>
      </c>
      <c r="BB26">
        <v>0</v>
      </c>
      <c r="CA26">
        <v>25.73</v>
      </c>
      <c r="CB26">
        <v>7.78</v>
      </c>
      <c r="DH26">
        <v>0.39</v>
      </c>
      <c r="DI26">
        <v>0.39</v>
      </c>
      <c r="DL26">
        <v>0.6</v>
      </c>
      <c r="DM26">
        <v>0.6</v>
      </c>
      <c r="DU26">
        <v>0.38</v>
      </c>
      <c r="DV26">
        <v>0.32</v>
      </c>
      <c r="DY26">
        <v>0.48</v>
      </c>
      <c r="DZ26">
        <v>0.49</v>
      </c>
      <c r="EH26">
        <v>0.38</v>
      </c>
      <c r="EI26">
        <v>0.38</v>
      </c>
      <c r="EL26">
        <v>0.57999999999999996</v>
      </c>
      <c r="EM26">
        <v>0.57999999999999996</v>
      </c>
      <c r="EU26">
        <v>0.37</v>
      </c>
      <c r="EV26">
        <v>0.26</v>
      </c>
      <c r="EY26">
        <v>0.45</v>
      </c>
      <c r="EZ26">
        <v>0.31</v>
      </c>
    </row>
    <row r="27" spans="1:156" x14ac:dyDescent="0.2">
      <c r="A27" s="50">
        <v>45103</v>
      </c>
      <c r="C27">
        <v>1</v>
      </c>
      <c r="F27">
        <v>0</v>
      </c>
      <c r="G27">
        <v>16065.88</v>
      </c>
      <c r="H27">
        <v>0</v>
      </c>
      <c r="I27">
        <v>16952.89</v>
      </c>
      <c r="N27">
        <v>144.53</v>
      </c>
      <c r="Q27">
        <v>12.28</v>
      </c>
      <c r="R27">
        <v>200.36</v>
      </c>
      <c r="AN27">
        <v>5536</v>
      </c>
      <c r="AO27">
        <v>4641</v>
      </c>
      <c r="AU27">
        <v>7419.11</v>
      </c>
      <c r="AV27">
        <v>7390.57</v>
      </c>
      <c r="AW27">
        <v>0</v>
      </c>
      <c r="AX27">
        <v>188.41</v>
      </c>
      <c r="AY27">
        <v>21.4</v>
      </c>
      <c r="AZ27">
        <v>20.13</v>
      </c>
      <c r="BA27">
        <v>0</v>
      </c>
      <c r="BB27">
        <v>0</v>
      </c>
      <c r="BQ27">
        <v>8.5399999999999991</v>
      </c>
      <c r="CA27">
        <v>25.95</v>
      </c>
      <c r="CB27">
        <v>7.76</v>
      </c>
      <c r="CC27">
        <v>18</v>
      </c>
      <c r="CD27">
        <v>46.3</v>
      </c>
      <c r="CE27">
        <v>1.1599999999999999</v>
      </c>
      <c r="CF27">
        <v>4.28</v>
      </c>
      <c r="CG27">
        <v>2.77</v>
      </c>
      <c r="CH27">
        <v>0.185</v>
      </c>
      <c r="CI27">
        <v>8.91</v>
      </c>
      <c r="CJ27">
        <v>8.91</v>
      </c>
      <c r="CL27">
        <v>16</v>
      </c>
      <c r="CO27">
        <v>1</v>
      </c>
      <c r="DC27">
        <v>1250</v>
      </c>
      <c r="DD27">
        <v>3.6</v>
      </c>
      <c r="DH27">
        <v>0.35</v>
      </c>
      <c r="DI27">
        <v>0.35</v>
      </c>
      <c r="DL27">
        <v>0.59</v>
      </c>
      <c r="DM27">
        <v>0.59</v>
      </c>
      <c r="DP27">
        <v>1250</v>
      </c>
      <c r="DQ27">
        <v>3.6</v>
      </c>
      <c r="DU27">
        <v>0.36</v>
      </c>
      <c r="DV27">
        <v>0.36</v>
      </c>
      <c r="DY27">
        <v>0.51</v>
      </c>
      <c r="DZ27">
        <v>0.5</v>
      </c>
      <c r="EC27">
        <v>1700</v>
      </c>
      <c r="ED27">
        <v>4.5</v>
      </c>
      <c r="EH27">
        <v>0.37</v>
      </c>
      <c r="EI27">
        <v>0.37</v>
      </c>
      <c r="EL27">
        <v>0.57999999999999996</v>
      </c>
      <c r="EM27">
        <v>0.57999999999999996</v>
      </c>
      <c r="EP27">
        <v>1700</v>
      </c>
      <c r="EQ27">
        <v>4.5</v>
      </c>
      <c r="EU27">
        <v>0.37</v>
      </c>
      <c r="EV27">
        <v>0.26</v>
      </c>
      <c r="EY27">
        <v>0.45</v>
      </c>
      <c r="EZ27">
        <v>0.31</v>
      </c>
    </row>
    <row r="28" spans="1:156" x14ac:dyDescent="0.2">
      <c r="A28" s="50">
        <v>45104</v>
      </c>
      <c r="B28" s="263">
        <v>0.375</v>
      </c>
      <c r="C28">
        <v>1</v>
      </c>
      <c r="F28">
        <v>0</v>
      </c>
      <c r="G28">
        <v>16062.76</v>
      </c>
      <c r="H28">
        <v>0</v>
      </c>
      <c r="I28">
        <v>15996.08</v>
      </c>
      <c r="M28">
        <v>14</v>
      </c>
      <c r="N28">
        <v>669.88</v>
      </c>
      <c r="R28">
        <v>154.19</v>
      </c>
      <c r="S28">
        <v>37.19</v>
      </c>
      <c r="AN28">
        <v>5824</v>
      </c>
      <c r="AO28">
        <v>4669</v>
      </c>
      <c r="AU28">
        <v>7869.38</v>
      </c>
      <c r="AV28">
        <v>7795.94</v>
      </c>
      <c r="AW28">
        <v>0</v>
      </c>
      <c r="AX28">
        <v>2.78</v>
      </c>
      <c r="AY28">
        <v>7.63</v>
      </c>
      <c r="AZ28">
        <v>5.99</v>
      </c>
      <c r="BA28">
        <v>0</v>
      </c>
      <c r="BB28">
        <v>0</v>
      </c>
      <c r="CA28">
        <v>26.08</v>
      </c>
      <c r="CB28">
        <v>7.86</v>
      </c>
      <c r="CC28">
        <v>6</v>
      </c>
      <c r="CD28">
        <v>47.1</v>
      </c>
      <c r="CE28">
        <v>1.1000000000000001</v>
      </c>
      <c r="CF28">
        <v>5.4</v>
      </c>
      <c r="CG28">
        <v>1.81</v>
      </c>
      <c r="CH28">
        <v>0.123</v>
      </c>
      <c r="CI28">
        <v>10.8</v>
      </c>
      <c r="CJ28">
        <v>10.8</v>
      </c>
      <c r="CL28">
        <v>12</v>
      </c>
      <c r="CN28">
        <v>1.24</v>
      </c>
      <c r="CO28">
        <v>1</v>
      </c>
      <c r="DH28">
        <v>0.36</v>
      </c>
      <c r="DI28">
        <v>0.36</v>
      </c>
      <c r="DL28">
        <v>0.62</v>
      </c>
      <c r="DM28">
        <v>0.62</v>
      </c>
      <c r="DU28">
        <v>0.35</v>
      </c>
      <c r="DV28">
        <v>0.35</v>
      </c>
      <c r="DY28">
        <v>0.43</v>
      </c>
      <c r="DZ28">
        <v>0.45</v>
      </c>
      <c r="EH28">
        <v>0.39</v>
      </c>
      <c r="EI28">
        <v>0.39</v>
      </c>
      <c r="EL28">
        <v>0.59</v>
      </c>
      <c r="EM28">
        <v>0.59</v>
      </c>
      <c r="EU28">
        <v>0.38</v>
      </c>
      <c r="EV28">
        <v>0.26</v>
      </c>
      <c r="EY28">
        <v>0.53</v>
      </c>
      <c r="EZ28">
        <v>0.32</v>
      </c>
    </row>
    <row r="29" spans="1:156" x14ac:dyDescent="0.2">
      <c r="A29" s="50">
        <v>45105</v>
      </c>
      <c r="B29" s="263">
        <v>0.91666666666666663</v>
      </c>
      <c r="C29">
        <v>1</v>
      </c>
      <c r="F29">
        <v>0</v>
      </c>
      <c r="G29">
        <v>15893.41</v>
      </c>
      <c r="H29">
        <v>0</v>
      </c>
      <c r="I29">
        <v>16505.62</v>
      </c>
      <c r="N29">
        <v>197.28</v>
      </c>
      <c r="R29">
        <v>0.69</v>
      </c>
      <c r="AN29">
        <v>5860</v>
      </c>
      <c r="AO29">
        <v>4718</v>
      </c>
      <c r="AU29">
        <v>8033.3</v>
      </c>
      <c r="AV29">
        <v>7949.04</v>
      </c>
      <c r="AW29">
        <v>0</v>
      </c>
      <c r="AX29">
        <v>2.78</v>
      </c>
      <c r="AY29">
        <v>0</v>
      </c>
      <c r="AZ29">
        <v>0</v>
      </c>
      <c r="BA29">
        <v>0</v>
      </c>
      <c r="BB29">
        <v>0</v>
      </c>
      <c r="BC29">
        <v>400</v>
      </c>
      <c r="BD29">
        <v>693</v>
      </c>
      <c r="BE29">
        <v>7.46</v>
      </c>
      <c r="BG29">
        <v>2.11</v>
      </c>
      <c r="BH29">
        <v>0.109</v>
      </c>
      <c r="BI29">
        <v>77.599999999999994</v>
      </c>
      <c r="BJ29">
        <v>77.599999999999994</v>
      </c>
      <c r="BL29">
        <v>270</v>
      </c>
      <c r="BN29">
        <v>163</v>
      </c>
      <c r="BO29">
        <v>1</v>
      </c>
      <c r="BQ29">
        <v>9.11</v>
      </c>
      <c r="CA29">
        <v>26</v>
      </c>
      <c r="CB29">
        <v>7.85</v>
      </c>
      <c r="CC29">
        <v>11</v>
      </c>
      <c r="CD29">
        <v>27.7</v>
      </c>
      <c r="CE29">
        <v>0.99199999999999999</v>
      </c>
      <c r="CF29">
        <v>6.28</v>
      </c>
      <c r="CG29">
        <v>2.56</v>
      </c>
      <c r="CH29">
        <v>0.13100000000000001</v>
      </c>
      <c r="CI29">
        <v>17.399999999999999</v>
      </c>
      <c r="CJ29">
        <v>17.399999999999999</v>
      </c>
      <c r="CL29">
        <v>12</v>
      </c>
      <c r="CN29">
        <v>1.51</v>
      </c>
      <c r="CO29">
        <v>1</v>
      </c>
      <c r="CR29">
        <v>150</v>
      </c>
      <c r="DC29">
        <v>1600</v>
      </c>
      <c r="DD29">
        <v>3.7549999999999999</v>
      </c>
      <c r="DE29" t="s">
        <v>314</v>
      </c>
      <c r="DH29">
        <v>0.33</v>
      </c>
      <c r="DI29">
        <v>0.33</v>
      </c>
      <c r="DL29">
        <v>0.56000000000000005</v>
      </c>
      <c r="DM29">
        <v>0.56000000000000005</v>
      </c>
      <c r="DP29">
        <v>1600</v>
      </c>
      <c r="DQ29">
        <v>3.7549999999999999</v>
      </c>
      <c r="DR29" t="s">
        <v>314</v>
      </c>
      <c r="DU29">
        <v>0.33</v>
      </c>
      <c r="DV29">
        <v>0.32</v>
      </c>
      <c r="DY29">
        <v>0.44</v>
      </c>
      <c r="DZ29">
        <v>0.46</v>
      </c>
      <c r="EC29">
        <v>1700</v>
      </c>
      <c r="ED29">
        <v>4.085</v>
      </c>
      <c r="EE29" t="s">
        <v>314</v>
      </c>
      <c r="EH29">
        <v>0.35</v>
      </c>
      <c r="EI29">
        <v>0.35</v>
      </c>
      <c r="EL29">
        <v>0.67</v>
      </c>
      <c r="EM29">
        <v>0.67</v>
      </c>
      <c r="EP29">
        <v>1700</v>
      </c>
      <c r="EQ29">
        <v>4.085</v>
      </c>
      <c r="ER29" t="s">
        <v>314</v>
      </c>
      <c r="EU29">
        <v>0.37</v>
      </c>
      <c r="EV29">
        <v>0.27</v>
      </c>
      <c r="EY29">
        <v>0.66</v>
      </c>
      <c r="EZ29">
        <v>0.43</v>
      </c>
    </row>
    <row r="30" spans="1:156" x14ac:dyDescent="0.2">
      <c r="A30" s="50">
        <v>45106</v>
      </c>
      <c r="C30">
        <v>1</v>
      </c>
      <c r="F30">
        <v>0</v>
      </c>
      <c r="G30">
        <v>16680.77</v>
      </c>
      <c r="H30">
        <v>0</v>
      </c>
      <c r="I30">
        <v>17385.849999999999</v>
      </c>
      <c r="M30">
        <v>28</v>
      </c>
      <c r="N30">
        <v>273.42</v>
      </c>
      <c r="Q30">
        <v>11.35</v>
      </c>
      <c r="R30">
        <v>161.63999999999999</v>
      </c>
      <c r="AN30">
        <v>5610</v>
      </c>
      <c r="AO30">
        <v>4618</v>
      </c>
      <c r="AU30">
        <v>8509.49</v>
      </c>
      <c r="AV30">
        <v>8378.09</v>
      </c>
      <c r="AW30">
        <v>0</v>
      </c>
      <c r="AX30">
        <v>163.71</v>
      </c>
      <c r="AY30">
        <v>16.59</v>
      </c>
      <c r="AZ30">
        <v>16.18</v>
      </c>
      <c r="BA30">
        <v>0</v>
      </c>
      <c r="BB30">
        <v>0</v>
      </c>
      <c r="BQ30">
        <v>6.87</v>
      </c>
      <c r="CA30">
        <v>26</v>
      </c>
      <c r="CB30">
        <v>7.82</v>
      </c>
      <c r="CC30">
        <v>3</v>
      </c>
      <c r="CD30">
        <v>32.4</v>
      </c>
      <c r="CE30">
        <v>1.31</v>
      </c>
      <c r="CF30">
        <v>9.5250000000000004</v>
      </c>
      <c r="CG30">
        <v>1.68</v>
      </c>
      <c r="CH30">
        <v>0.13400000000000001</v>
      </c>
      <c r="CI30">
        <v>14.5</v>
      </c>
      <c r="CJ30">
        <v>14.5</v>
      </c>
      <c r="CL30">
        <v>14</v>
      </c>
      <c r="CN30">
        <v>2.63</v>
      </c>
      <c r="CO30">
        <v>1</v>
      </c>
      <c r="DC30">
        <v>1450</v>
      </c>
      <c r="DD30">
        <v>3.96</v>
      </c>
      <c r="DH30">
        <v>0.33</v>
      </c>
      <c r="DI30">
        <v>0.33</v>
      </c>
      <c r="DL30">
        <v>0.49</v>
      </c>
      <c r="DM30">
        <v>0.49</v>
      </c>
      <c r="DP30">
        <v>1450</v>
      </c>
      <c r="DQ30">
        <v>3.96</v>
      </c>
      <c r="DU30">
        <v>0.33</v>
      </c>
      <c r="DV30">
        <v>0.33</v>
      </c>
      <c r="DY30">
        <v>0.4</v>
      </c>
      <c r="DZ30">
        <v>0.42</v>
      </c>
      <c r="EC30">
        <v>1750</v>
      </c>
      <c r="ED30">
        <v>4.26</v>
      </c>
      <c r="EH30">
        <v>0.36</v>
      </c>
      <c r="EI30">
        <v>0.36</v>
      </c>
      <c r="EL30">
        <v>0.57999999999999996</v>
      </c>
      <c r="EM30">
        <v>0.57999999999999996</v>
      </c>
      <c r="EP30">
        <v>1750</v>
      </c>
      <c r="EQ30">
        <v>4.26</v>
      </c>
      <c r="EU30">
        <v>0.38</v>
      </c>
      <c r="EV30">
        <v>0.26</v>
      </c>
      <c r="EY30">
        <v>0.49</v>
      </c>
      <c r="EZ30">
        <v>0.33</v>
      </c>
    </row>
    <row r="31" spans="1:156" x14ac:dyDescent="0.2">
      <c r="A31" s="50">
        <v>45107</v>
      </c>
      <c r="C31">
        <v>1</v>
      </c>
      <c r="F31">
        <v>0</v>
      </c>
      <c r="G31">
        <v>16309.25</v>
      </c>
      <c r="H31">
        <v>0</v>
      </c>
      <c r="I31">
        <v>16985.310000000001</v>
      </c>
      <c r="J31">
        <v>15</v>
      </c>
      <c r="M31">
        <v>28</v>
      </c>
      <c r="N31">
        <v>205.08</v>
      </c>
      <c r="R31">
        <v>160.33000000000001</v>
      </c>
      <c r="S31">
        <v>27.72</v>
      </c>
      <c r="AN31">
        <v>5654</v>
      </c>
      <c r="AO31">
        <v>4629</v>
      </c>
      <c r="AU31">
        <v>7540.53</v>
      </c>
      <c r="AV31">
        <v>7587.71</v>
      </c>
      <c r="AW31">
        <v>0</v>
      </c>
      <c r="AX31">
        <v>165.14</v>
      </c>
      <c r="AY31">
        <v>17.100000000000001</v>
      </c>
      <c r="AZ31">
        <v>16.260000000000002</v>
      </c>
      <c r="BA31">
        <v>0</v>
      </c>
      <c r="BB31">
        <v>0</v>
      </c>
      <c r="CA31">
        <v>25.94</v>
      </c>
      <c r="CB31">
        <v>7.85</v>
      </c>
      <c r="CC31">
        <v>1</v>
      </c>
      <c r="CD31">
        <v>38.200000000000003</v>
      </c>
      <c r="CE31">
        <v>1.33</v>
      </c>
      <c r="CF31">
        <v>5.25</v>
      </c>
      <c r="CG31">
        <v>1.82</v>
      </c>
      <c r="CH31">
        <v>0.126</v>
      </c>
      <c r="CI31">
        <v>9.49</v>
      </c>
      <c r="CJ31">
        <v>9.49</v>
      </c>
      <c r="CL31">
        <v>20</v>
      </c>
      <c r="CN31">
        <v>3.06</v>
      </c>
      <c r="CR31">
        <v>130</v>
      </c>
      <c r="DH31">
        <v>0.33</v>
      </c>
      <c r="DI31">
        <v>0.33</v>
      </c>
      <c r="DL31">
        <v>0.49</v>
      </c>
      <c r="DM31">
        <v>0.49</v>
      </c>
      <c r="DU31">
        <v>0.33</v>
      </c>
      <c r="DV31">
        <v>0.34</v>
      </c>
      <c r="DY31">
        <v>0.4</v>
      </c>
      <c r="DZ31">
        <v>0.43</v>
      </c>
      <c r="EH31">
        <v>0.38</v>
      </c>
      <c r="EI31">
        <v>0.38</v>
      </c>
      <c r="EL31">
        <v>0.64</v>
      </c>
      <c r="EM31">
        <v>0.64</v>
      </c>
      <c r="EU31">
        <v>0.36</v>
      </c>
      <c r="EV31">
        <v>0.26</v>
      </c>
      <c r="EY31">
        <v>0.51</v>
      </c>
      <c r="EZ31">
        <v>0.33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FD74"/>
  <sheetViews>
    <sheetView tabSelected="1" topLeftCell="BS9" zoomScaleNormal="100" workbookViewId="0"/>
  </sheetViews>
  <sheetFormatPr defaultColWidth="0" defaultRowHeight="12.75" zeroHeight="1" outlineLevelRow="1" x14ac:dyDescent="0.2"/>
  <cols>
    <col min="1" max="1" width="7.28515625" customWidth="1"/>
    <col min="2" max="2" width="4.28515625" customWidth="1"/>
    <col min="3" max="3" width="4" customWidth="1"/>
    <col min="4" max="4" width="3.7109375" customWidth="1"/>
    <col min="5" max="5" width="4" customWidth="1"/>
    <col min="6" max="6" width="3.7109375" customWidth="1"/>
    <col min="7" max="7" width="3.85546875" customWidth="1"/>
    <col min="8" max="10" width="5.7109375" customWidth="1"/>
    <col min="11" max="11" width="6.140625" customWidth="1"/>
    <col min="12" max="26" width="5.7109375" customWidth="1"/>
    <col min="27" max="27" width="6.85546875" customWidth="1"/>
    <col min="28" max="46" width="5.7109375" customWidth="1"/>
    <col min="47" max="47" width="7.140625" customWidth="1"/>
    <col min="48" max="66" width="5.7109375" customWidth="1"/>
    <col min="67" max="67" width="7.5703125" customWidth="1"/>
    <col min="68" max="68" width="5.28515625" customWidth="1"/>
    <col min="69" max="69" width="6.85546875" customWidth="1"/>
    <col min="70" max="71" width="5.7109375" customWidth="1"/>
    <col min="72" max="72" width="4.85546875" customWidth="1"/>
    <col min="73" max="74" width="4.7109375" customWidth="1"/>
    <col min="75" max="75" width="5.28515625" customWidth="1"/>
    <col min="76" max="76" width="5" customWidth="1"/>
    <col min="77" max="78" width="5.28515625" customWidth="1"/>
    <col min="79" max="79" width="5" customWidth="1"/>
    <col min="80" max="80" width="4.85546875" customWidth="1"/>
    <col min="81" max="82" width="4.7109375" customWidth="1"/>
    <col min="83" max="83" width="5.7109375" customWidth="1"/>
    <col min="84" max="84" width="6" customWidth="1"/>
    <col min="85" max="85" width="4.7109375" customWidth="1"/>
    <col min="86" max="92" width="5.7109375" customWidth="1"/>
    <col min="93" max="93" width="6.42578125" hidden="1" customWidth="1"/>
    <col min="94" max="94" width="11.85546875" customWidth="1"/>
    <col min="95" max="95" width="37" customWidth="1"/>
    <col min="96" max="96" width="0.28515625" customWidth="1"/>
    <col min="97" max="100" width="5.7109375" hidden="1" customWidth="1"/>
    <col min="101" max="101" width="6.85546875" hidden="1" customWidth="1"/>
    <col min="102" max="102" width="7.28515625" hidden="1" customWidth="1"/>
    <col min="103" max="103" width="6.85546875" hidden="1" customWidth="1"/>
    <col min="104" max="104" width="6.7109375" hidden="1" customWidth="1"/>
    <col min="105" max="121" width="5.7109375" hidden="1" customWidth="1"/>
    <col min="122" max="160" width="5.7109375" hidden="1"/>
  </cols>
  <sheetData>
    <row r="1" spans="1:104" ht="21" customHeight="1" x14ac:dyDescent="0.2">
      <c r="A1" s="106"/>
      <c r="B1" s="106"/>
      <c r="C1" s="106"/>
      <c r="D1" s="106"/>
      <c r="E1" s="106"/>
      <c r="F1" s="106"/>
      <c r="G1" s="106"/>
      <c r="H1" s="106" t="s">
        <v>138</v>
      </c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261" t="s">
        <v>137</v>
      </c>
      <c r="AG1" s="261"/>
      <c r="AH1" s="261"/>
      <c r="AI1" s="261"/>
      <c r="AJ1" s="261"/>
      <c r="AK1" s="261"/>
      <c r="AL1" s="261"/>
      <c r="AM1" s="261"/>
      <c r="AN1" s="261"/>
      <c r="AO1" s="106" t="s">
        <v>78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261" t="s">
        <v>137</v>
      </c>
      <c r="BA1" s="261"/>
      <c r="BB1" s="261"/>
      <c r="BC1" s="261"/>
      <c r="BD1" s="261"/>
      <c r="BE1" s="261"/>
      <c r="BF1" s="261"/>
      <c r="BG1" s="261"/>
      <c r="BH1" s="261"/>
      <c r="BI1" s="106" t="s">
        <v>78</v>
      </c>
      <c r="BJ1" s="106"/>
      <c r="BK1" s="106"/>
      <c r="BL1" s="106"/>
      <c r="BM1" s="106"/>
      <c r="BN1" s="106"/>
      <c r="BO1" s="106"/>
      <c r="BP1" s="106"/>
      <c r="BQ1" s="106"/>
      <c r="BR1" s="106" t="s">
        <v>137</v>
      </c>
      <c r="BS1" s="106"/>
      <c r="BT1" s="106"/>
      <c r="BU1" s="106"/>
      <c r="BV1" s="106"/>
      <c r="BW1" s="106"/>
      <c r="BX1" s="106"/>
      <c r="BY1" s="106"/>
      <c r="BZ1" s="261" t="s">
        <v>78</v>
      </c>
      <c r="CA1" s="261"/>
      <c r="CB1" s="106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106"/>
      <c r="CQ1" s="5"/>
    </row>
    <row r="2" spans="1:104" ht="18" x14ac:dyDescent="0.25">
      <c r="A2" s="6"/>
      <c r="B2" s="5"/>
      <c r="C2" s="5"/>
      <c r="D2" s="6"/>
      <c r="E2" s="6"/>
      <c r="F2" s="6"/>
      <c r="G2" s="7"/>
      <c r="H2" s="5"/>
      <c r="I2" s="246" t="s">
        <v>133</v>
      </c>
      <c r="J2" s="246"/>
      <c r="K2" s="244">
        <f>A17</f>
        <v>45078</v>
      </c>
      <c r="L2" s="244"/>
      <c r="M2" s="244"/>
      <c r="N2" s="244"/>
      <c r="O2" s="244"/>
      <c r="P2" s="244"/>
      <c r="Q2" s="244"/>
      <c r="R2" s="151"/>
      <c r="S2" s="151"/>
      <c r="T2" s="8"/>
      <c r="U2" s="8"/>
      <c r="V2" s="8"/>
      <c r="W2" s="8"/>
      <c r="X2" s="8"/>
      <c r="Y2" s="8"/>
      <c r="Z2" s="8"/>
      <c r="AA2" s="5"/>
      <c r="AB2" s="246" t="s">
        <v>133</v>
      </c>
      <c r="AC2" s="246"/>
      <c r="AD2" s="5"/>
      <c r="AE2" s="245">
        <f>K2</f>
        <v>45078</v>
      </c>
      <c r="AF2" s="245"/>
      <c r="AG2" s="245"/>
      <c r="AH2" s="245"/>
      <c r="AI2" s="245"/>
      <c r="AJ2" s="245"/>
      <c r="AK2" s="245"/>
      <c r="AL2" s="245"/>
      <c r="AM2" s="5"/>
      <c r="AN2" s="5"/>
      <c r="AO2" s="5"/>
      <c r="AP2" s="5"/>
      <c r="AQ2" s="5"/>
      <c r="AR2" s="5"/>
      <c r="AS2" s="5"/>
      <c r="AT2" s="5"/>
      <c r="AU2" s="5"/>
      <c r="AV2" s="246" t="s">
        <v>133</v>
      </c>
      <c r="AW2" s="246"/>
      <c r="AX2" s="5"/>
      <c r="AY2" s="245">
        <f>K2</f>
        <v>45078</v>
      </c>
      <c r="AZ2" s="245"/>
      <c r="BA2" s="245"/>
      <c r="BB2" s="245"/>
      <c r="BC2" s="245"/>
      <c r="BD2" s="245"/>
      <c r="BE2" s="245"/>
      <c r="BF2" s="24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246" t="s">
        <v>133</v>
      </c>
      <c r="BU2" s="246"/>
      <c r="BV2" s="5"/>
      <c r="BW2" s="244">
        <f>K2</f>
        <v>45078</v>
      </c>
      <c r="BX2" s="244"/>
      <c r="BY2" s="244"/>
      <c r="BZ2" s="244"/>
      <c r="CA2" s="244"/>
      <c r="CB2" s="244"/>
      <c r="CC2" s="244"/>
      <c r="CD2" s="244"/>
      <c r="CE2" s="244"/>
      <c r="CF2" s="62"/>
      <c r="CG2" s="62"/>
      <c r="CH2" s="62"/>
      <c r="CI2" s="62"/>
      <c r="CJ2" s="62"/>
      <c r="CK2" s="62"/>
      <c r="CL2" s="62"/>
      <c r="CM2" s="62"/>
      <c r="CN2" s="7"/>
      <c r="CO2" s="7"/>
      <c r="CP2" s="5"/>
      <c r="CQ2" s="127"/>
    </row>
    <row r="3" spans="1:104" x14ac:dyDescent="0.2">
      <c r="A3" s="10"/>
      <c r="B3" s="10"/>
      <c r="C3" s="10"/>
      <c r="D3" s="10"/>
      <c r="E3" s="10"/>
      <c r="F3" s="10"/>
      <c r="G3" s="10"/>
      <c r="H3" s="9" t="s">
        <v>88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X3" s="11" t="s">
        <v>136</v>
      </c>
      <c r="Y3" s="10"/>
      <c r="Z3" s="10"/>
      <c r="AA3" s="9" t="s">
        <v>88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9"/>
      <c r="AN3" s="9"/>
      <c r="AO3" s="9"/>
      <c r="AP3" s="9"/>
      <c r="AQ3" s="9"/>
      <c r="AR3" s="11" t="s">
        <v>135</v>
      </c>
      <c r="AS3" s="9"/>
      <c r="AT3" s="9"/>
      <c r="AU3" s="9" t="s">
        <v>88</v>
      </c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9"/>
      <c r="BH3" s="9"/>
      <c r="BI3" s="9"/>
      <c r="BJ3" s="9"/>
      <c r="BK3" s="9"/>
      <c r="BL3" s="11" t="s">
        <v>134</v>
      </c>
      <c r="BM3" s="9"/>
      <c r="BN3" s="9"/>
      <c r="BO3" s="9"/>
      <c r="BP3" s="9"/>
      <c r="BQ3" s="9"/>
      <c r="BR3" s="9" t="s">
        <v>88</v>
      </c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1"/>
      <c r="CK3" s="11"/>
      <c r="CL3" s="10"/>
      <c r="CM3" s="10"/>
      <c r="CN3" s="10"/>
      <c r="CO3" s="10"/>
      <c r="CP3" s="9"/>
      <c r="CQ3" s="127" t="s">
        <v>153</v>
      </c>
      <c r="CR3" s="10"/>
      <c r="CS3" s="10"/>
      <c r="CT3" s="10"/>
      <c r="CU3" s="10"/>
      <c r="CV3" s="10"/>
    </row>
    <row r="4" spans="1:104" x14ac:dyDescent="0.2">
      <c r="A4" s="10"/>
      <c r="B4" s="10"/>
      <c r="C4" s="10"/>
      <c r="D4" s="10"/>
      <c r="E4" s="10"/>
      <c r="F4" s="10"/>
      <c r="G4" s="10"/>
      <c r="H4" s="12" t="s">
        <v>87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2" t="s">
        <v>87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2"/>
      <c r="AN4" s="12"/>
      <c r="AO4" s="12"/>
      <c r="AP4" s="12"/>
      <c r="AQ4" s="12"/>
      <c r="AR4" s="12"/>
      <c r="AS4" s="12"/>
      <c r="AT4" s="12"/>
      <c r="AU4" s="12" t="s">
        <v>87</v>
      </c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 t="s">
        <v>87</v>
      </c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2"/>
      <c r="CQ4" s="10"/>
    </row>
    <row r="5" spans="1:104" x14ac:dyDescent="0.2">
      <c r="A5" s="10"/>
      <c r="B5" s="10"/>
      <c r="C5" s="10"/>
      <c r="D5" s="10"/>
      <c r="E5" s="10"/>
      <c r="F5" s="10"/>
      <c r="G5" s="10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2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2"/>
      <c r="AN5" s="12"/>
      <c r="AO5" s="12"/>
      <c r="AP5" s="12"/>
      <c r="AQ5" s="12"/>
      <c r="AR5" s="12"/>
      <c r="AS5" s="12"/>
      <c r="AT5" s="12"/>
      <c r="AU5" s="12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2"/>
      <c r="CQ5" s="10"/>
    </row>
    <row r="6" spans="1:104" ht="6.75" customHeight="1" thickBot="1" x14ac:dyDescent="0.25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</row>
    <row r="7" spans="1:104" s="1" customFormat="1" ht="27" customHeight="1" outlineLevel="1" thickTop="1" thickBot="1" x14ac:dyDescent="0.25">
      <c r="A7" s="239" t="s">
        <v>92</v>
      </c>
      <c r="B7" s="225" t="s">
        <v>121</v>
      </c>
      <c r="C7" s="225" t="s">
        <v>155</v>
      </c>
      <c r="D7" s="225" t="s">
        <v>156</v>
      </c>
      <c r="E7" s="227" t="s">
        <v>93</v>
      </c>
      <c r="F7" s="225" t="s">
        <v>94</v>
      </c>
      <c r="G7" s="251" t="s">
        <v>95</v>
      </c>
      <c r="H7" s="202" t="s">
        <v>89</v>
      </c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4"/>
      <c r="AA7" s="239" t="s">
        <v>92</v>
      </c>
      <c r="AB7" s="225" t="s">
        <v>121</v>
      </c>
      <c r="AC7" s="230" t="s">
        <v>117</v>
      </c>
      <c r="AD7" s="231"/>
      <c r="AE7" s="231"/>
      <c r="AF7" s="231"/>
      <c r="AG7" s="231"/>
      <c r="AH7" s="231"/>
      <c r="AI7" s="231"/>
      <c r="AJ7" s="231"/>
      <c r="AK7" s="232"/>
      <c r="AL7" s="230" t="s">
        <v>118</v>
      </c>
      <c r="AM7" s="231"/>
      <c r="AN7" s="231"/>
      <c r="AO7" s="231"/>
      <c r="AP7" s="231"/>
      <c r="AQ7" s="231"/>
      <c r="AR7" s="231"/>
      <c r="AS7" s="231"/>
      <c r="AT7" s="232"/>
      <c r="AU7" s="239" t="s">
        <v>92</v>
      </c>
      <c r="AV7" s="225" t="s">
        <v>121</v>
      </c>
      <c r="AW7" s="230" t="s">
        <v>119</v>
      </c>
      <c r="AX7" s="231"/>
      <c r="AY7" s="231"/>
      <c r="AZ7" s="231"/>
      <c r="BA7" s="231"/>
      <c r="BB7" s="231"/>
      <c r="BC7" s="231"/>
      <c r="BD7" s="231"/>
      <c r="BE7" s="232"/>
      <c r="BF7" s="230" t="s">
        <v>120</v>
      </c>
      <c r="BG7" s="231"/>
      <c r="BH7" s="231"/>
      <c r="BI7" s="231"/>
      <c r="BJ7" s="231"/>
      <c r="BK7" s="231"/>
      <c r="BL7" s="231"/>
      <c r="BM7" s="231"/>
      <c r="BN7" s="232"/>
      <c r="BO7" s="239" t="s">
        <v>92</v>
      </c>
      <c r="BP7" s="253" t="s">
        <v>121</v>
      </c>
      <c r="BQ7" s="148"/>
      <c r="BR7" s="250" t="s">
        <v>127</v>
      </c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2"/>
      <c r="CF7" s="230" t="s">
        <v>128</v>
      </c>
      <c r="CG7" s="231"/>
      <c r="CH7" s="231"/>
      <c r="CI7" s="231"/>
      <c r="CJ7" s="231"/>
      <c r="CK7" s="231"/>
      <c r="CL7" s="231"/>
      <c r="CM7" s="231"/>
      <c r="CN7" s="232"/>
      <c r="CO7" s="14" t="s">
        <v>0</v>
      </c>
      <c r="CP7" s="196" t="s">
        <v>152</v>
      </c>
      <c r="CQ7" s="92"/>
    </row>
    <row r="8" spans="1:104" ht="15" customHeight="1" outlineLevel="1" x14ac:dyDescent="0.2">
      <c r="A8" s="240"/>
      <c r="B8" s="226"/>
      <c r="C8" s="226"/>
      <c r="D8" s="226"/>
      <c r="E8" s="228"/>
      <c r="F8" s="226"/>
      <c r="G8" s="252"/>
      <c r="H8" s="240" t="s">
        <v>96</v>
      </c>
      <c r="I8" s="226" t="s">
        <v>97</v>
      </c>
      <c r="J8" s="241" t="s">
        <v>90</v>
      </c>
      <c r="K8" s="242"/>
      <c r="L8" s="243"/>
      <c r="M8" s="236"/>
      <c r="N8" s="237"/>
      <c r="O8" s="237"/>
      <c r="P8" s="238"/>
      <c r="Q8" s="233" t="s">
        <v>91</v>
      </c>
      <c r="R8" s="234"/>
      <c r="S8" s="234"/>
      <c r="T8" s="234"/>
      <c r="U8" s="234"/>
      <c r="V8" s="234"/>
      <c r="W8" s="234"/>
      <c r="X8" s="234"/>
      <c r="Y8" s="234"/>
      <c r="Z8" s="235"/>
      <c r="AA8" s="240"/>
      <c r="AB8" s="226"/>
      <c r="AC8" s="75"/>
      <c r="AD8" s="18"/>
      <c r="AE8" s="15"/>
      <c r="AF8" s="15"/>
      <c r="AG8" s="15"/>
      <c r="AH8" s="15"/>
      <c r="AI8" s="15"/>
      <c r="AJ8" s="15"/>
      <c r="AK8" s="16"/>
      <c r="AL8" s="74"/>
      <c r="AM8" s="18"/>
      <c r="AN8" s="10"/>
      <c r="AO8" s="15"/>
      <c r="AP8" s="15"/>
      <c r="AQ8" s="15"/>
      <c r="AR8" s="15"/>
      <c r="AS8" s="15"/>
      <c r="AT8" s="16"/>
      <c r="AU8" s="240"/>
      <c r="AV8" s="226"/>
      <c r="AW8" s="75"/>
      <c r="AX8" s="18"/>
      <c r="AY8" s="15"/>
      <c r="AZ8" s="15"/>
      <c r="BA8" s="15"/>
      <c r="BB8" s="15"/>
      <c r="BC8" s="15"/>
      <c r="BD8" s="15"/>
      <c r="BE8" s="16"/>
      <c r="BF8" s="74"/>
      <c r="BG8" s="18"/>
      <c r="BH8" s="10"/>
      <c r="BI8" s="15"/>
      <c r="BJ8" s="15"/>
      <c r="BK8" s="15"/>
      <c r="BL8" s="15"/>
      <c r="BM8" s="15"/>
      <c r="BN8" s="15"/>
      <c r="BO8" s="240"/>
      <c r="BP8" s="236"/>
      <c r="BQ8" s="255" t="s">
        <v>127</v>
      </c>
      <c r="BR8" s="201"/>
      <c r="BS8" s="94"/>
      <c r="BT8" s="128"/>
      <c r="BU8" s="129"/>
      <c r="BV8" s="247" t="s">
        <v>139</v>
      </c>
      <c r="BW8" s="248"/>
      <c r="BX8" s="248"/>
      <c r="BY8" s="248"/>
      <c r="BZ8" s="248"/>
      <c r="CA8" s="248"/>
      <c r="CB8" s="248"/>
      <c r="CC8" s="249"/>
      <c r="CD8" s="223"/>
      <c r="CE8" s="130"/>
      <c r="CF8" s="93"/>
      <c r="CG8" s="94"/>
      <c r="CH8" s="94"/>
      <c r="CI8" s="95"/>
      <c r="CJ8" s="95"/>
      <c r="CK8" s="95"/>
      <c r="CL8" s="95"/>
      <c r="CM8" s="188"/>
      <c r="CN8" s="96"/>
      <c r="CO8" s="17"/>
      <c r="CP8" s="97"/>
      <c r="CQ8" s="97"/>
    </row>
    <row r="9" spans="1:104" s="2" customFormat="1" ht="75" customHeight="1" outlineLevel="1" thickBot="1" x14ac:dyDescent="0.25">
      <c r="A9" s="240"/>
      <c r="B9" s="226"/>
      <c r="C9" s="226"/>
      <c r="D9" s="226"/>
      <c r="E9" s="229"/>
      <c r="F9" s="226"/>
      <c r="G9" s="252"/>
      <c r="H9" s="240"/>
      <c r="I9" s="226"/>
      <c r="J9" s="139" t="s">
        <v>98</v>
      </c>
      <c r="K9" s="139" t="s">
        <v>99</v>
      </c>
      <c r="L9" s="46" t="s">
        <v>100</v>
      </c>
      <c r="M9" s="186" t="s">
        <v>101</v>
      </c>
      <c r="N9" s="46" t="s">
        <v>149</v>
      </c>
      <c r="O9" s="46" t="s">
        <v>102</v>
      </c>
      <c r="P9" s="46" t="s">
        <v>103</v>
      </c>
      <c r="Q9" s="46" t="s">
        <v>104</v>
      </c>
      <c r="R9" s="46" t="s">
        <v>105</v>
      </c>
      <c r="S9" s="46" t="s">
        <v>2</v>
      </c>
      <c r="T9" s="46" t="s">
        <v>3</v>
      </c>
      <c r="U9" s="46" t="s">
        <v>4</v>
      </c>
      <c r="V9" s="46" t="s">
        <v>106</v>
      </c>
      <c r="W9" s="46" t="s">
        <v>107</v>
      </c>
      <c r="X9" s="46" t="s">
        <v>24</v>
      </c>
      <c r="Y9" s="46" t="s">
        <v>148</v>
      </c>
      <c r="Z9" s="23" t="s">
        <v>108</v>
      </c>
      <c r="AA9" s="240"/>
      <c r="AB9" s="226"/>
      <c r="AC9" s="132" t="s">
        <v>97</v>
      </c>
      <c r="AD9" s="24" t="s">
        <v>109</v>
      </c>
      <c r="AE9" s="22" t="s">
        <v>110</v>
      </c>
      <c r="AF9" s="22" t="s">
        <v>111</v>
      </c>
      <c r="AG9" s="22" t="s">
        <v>112</v>
      </c>
      <c r="AH9" s="21" t="s">
        <v>113</v>
      </c>
      <c r="AI9" s="21" t="s">
        <v>114</v>
      </c>
      <c r="AJ9" s="22" t="s">
        <v>115</v>
      </c>
      <c r="AK9" s="27" t="s">
        <v>116</v>
      </c>
      <c r="AL9" s="132" t="s">
        <v>97</v>
      </c>
      <c r="AM9" s="24" t="s">
        <v>49</v>
      </c>
      <c r="AN9" s="22" t="s">
        <v>110</v>
      </c>
      <c r="AO9" s="22" t="s">
        <v>111</v>
      </c>
      <c r="AP9" s="22" t="s">
        <v>112</v>
      </c>
      <c r="AQ9" s="21" t="s">
        <v>113</v>
      </c>
      <c r="AR9" s="21" t="s">
        <v>114</v>
      </c>
      <c r="AS9" s="22" t="s">
        <v>115</v>
      </c>
      <c r="AT9" s="27" t="s">
        <v>116</v>
      </c>
      <c r="AU9" s="240"/>
      <c r="AV9" s="226"/>
      <c r="AW9" s="132" t="s">
        <v>97</v>
      </c>
      <c r="AX9" s="24" t="s">
        <v>49</v>
      </c>
      <c r="AY9" s="22" t="s">
        <v>110</v>
      </c>
      <c r="AZ9" s="22" t="s">
        <v>111</v>
      </c>
      <c r="BA9" s="22" t="s">
        <v>112</v>
      </c>
      <c r="BB9" s="21" t="s">
        <v>113</v>
      </c>
      <c r="BC9" s="21" t="s">
        <v>114</v>
      </c>
      <c r="BD9" s="22" t="s">
        <v>115</v>
      </c>
      <c r="BE9" s="27" t="s">
        <v>116</v>
      </c>
      <c r="BF9" s="132" t="s">
        <v>97</v>
      </c>
      <c r="BG9" s="24" t="s">
        <v>109</v>
      </c>
      <c r="BH9" s="22" t="s">
        <v>110</v>
      </c>
      <c r="BI9" s="22" t="s">
        <v>111</v>
      </c>
      <c r="BJ9" s="22" t="s">
        <v>112</v>
      </c>
      <c r="BK9" s="21" t="s">
        <v>113</v>
      </c>
      <c r="BL9" s="21" t="s">
        <v>114</v>
      </c>
      <c r="BM9" s="22" t="s">
        <v>115</v>
      </c>
      <c r="BN9" s="27" t="s">
        <v>116</v>
      </c>
      <c r="BO9" s="240"/>
      <c r="BP9" s="236"/>
      <c r="BQ9" s="262"/>
      <c r="BR9" s="20" t="s">
        <v>122</v>
      </c>
      <c r="BS9" s="24" t="s">
        <v>109</v>
      </c>
      <c r="BT9" s="21" t="s">
        <v>101</v>
      </c>
      <c r="BU9" s="21" t="s">
        <v>123</v>
      </c>
      <c r="BV9" s="21" t="s">
        <v>124</v>
      </c>
      <c r="BW9" s="21" t="s">
        <v>105</v>
      </c>
      <c r="BX9" s="21" t="s">
        <v>5</v>
      </c>
      <c r="BY9" s="24" t="s">
        <v>6</v>
      </c>
      <c r="BZ9" s="25" t="s">
        <v>7</v>
      </c>
      <c r="CA9" s="23" t="s">
        <v>125</v>
      </c>
      <c r="CB9" s="23" t="s">
        <v>24</v>
      </c>
      <c r="CC9" s="46" t="s">
        <v>126</v>
      </c>
      <c r="CD9" s="46" t="s">
        <v>158</v>
      </c>
      <c r="CE9" s="19" t="s">
        <v>108</v>
      </c>
      <c r="CF9" s="86" t="s">
        <v>130</v>
      </c>
      <c r="CG9" s="87" t="s">
        <v>131</v>
      </c>
      <c r="CH9" s="87" t="s">
        <v>151</v>
      </c>
      <c r="CI9" s="87" t="s">
        <v>150</v>
      </c>
      <c r="CJ9" s="87" t="s">
        <v>146</v>
      </c>
      <c r="CK9" s="87" t="s">
        <v>147</v>
      </c>
      <c r="CL9" s="87" t="s">
        <v>143</v>
      </c>
      <c r="CM9" s="87" t="s">
        <v>144</v>
      </c>
      <c r="CN9" s="26" t="s">
        <v>145</v>
      </c>
      <c r="CO9" s="20" t="s">
        <v>8</v>
      </c>
      <c r="CP9" s="89" t="s">
        <v>129</v>
      </c>
      <c r="CQ9" s="195" t="s">
        <v>132</v>
      </c>
      <c r="CV9" s="59" t="s">
        <v>1</v>
      </c>
      <c r="CW9" s="57" t="s">
        <v>19</v>
      </c>
      <c r="CX9" s="57" t="s">
        <v>20</v>
      </c>
      <c r="CY9" s="57" t="s">
        <v>21</v>
      </c>
      <c r="CZ9" s="57" t="s">
        <v>22</v>
      </c>
    </row>
    <row r="10" spans="1:104" s="2" customFormat="1" ht="6.75" customHeight="1" x14ac:dyDescent="0.2">
      <c r="A10" s="148"/>
      <c r="B10" s="149"/>
      <c r="C10" s="149"/>
      <c r="D10" s="149"/>
      <c r="E10" s="149"/>
      <c r="F10" s="149"/>
      <c r="G10" s="149"/>
      <c r="H10" s="149"/>
      <c r="I10" s="149"/>
      <c r="J10" s="171"/>
      <c r="K10" s="171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71"/>
      <c r="AF10" s="171"/>
      <c r="AG10" s="171"/>
      <c r="AH10" s="149"/>
      <c r="AI10" s="149"/>
      <c r="AJ10" s="171"/>
      <c r="AK10" s="149"/>
      <c r="AL10" s="149"/>
      <c r="AM10" s="149"/>
      <c r="AN10" s="171"/>
      <c r="AO10" s="171"/>
      <c r="AP10" s="171"/>
      <c r="AQ10" s="149"/>
      <c r="AR10" s="149"/>
      <c r="AS10" s="171"/>
      <c r="AT10" s="149"/>
      <c r="AU10" s="149"/>
      <c r="AV10" s="149"/>
      <c r="AW10" s="149"/>
      <c r="AX10" s="149"/>
      <c r="AY10" s="171"/>
      <c r="AZ10" s="171"/>
      <c r="BA10" s="171"/>
      <c r="BB10" s="149"/>
      <c r="BC10" s="149"/>
      <c r="BD10" s="171"/>
      <c r="BE10" s="149"/>
      <c r="BF10" s="149"/>
      <c r="BG10" s="149"/>
      <c r="BH10" s="171"/>
      <c r="BI10" s="171"/>
      <c r="BJ10" s="171"/>
      <c r="BK10" s="149"/>
      <c r="BL10" s="149"/>
      <c r="BM10" s="171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71"/>
      <c r="CG10" s="171"/>
      <c r="CH10" s="171"/>
      <c r="CI10" s="171"/>
      <c r="CJ10" s="171"/>
      <c r="CK10" s="171"/>
      <c r="CL10" s="171"/>
      <c r="CM10" s="171"/>
      <c r="CN10" s="171"/>
      <c r="CO10" s="149"/>
      <c r="CP10" s="149"/>
      <c r="CQ10" s="172"/>
      <c r="CV10" s="59"/>
      <c r="CW10" s="57"/>
      <c r="CX10" s="57"/>
      <c r="CY10" s="57"/>
      <c r="CZ10" s="57"/>
    </row>
    <row r="11" spans="1:104" s="2" customFormat="1" ht="27" hidden="1" customHeight="1" outlineLevel="1" thickTop="1" thickBot="1" x14ac:dyDescent="0.25">
      <c r="A11" s="239" t="s">
        <v>27</v>
      </c>
      <c r="B11" s="225" t="s">
        <v>28</v>
      </c>
      <c r="C11" s="225" t="s">
        <v>154</v>
      </c>
      <c r="D11" s="225" t="s">
        <v>29</v>
      </c>
      <c r="E11" s="227" t="s">
        <v>30</v>
      </c>
      <c r="F11" s="225" t="s">
        <v>31</v>
      </c>
      <c r="G11" s="251" t="s">
        <v>32</v>
      </c>
      <c r="H11" s="205" t="s">
        <v>45</v>
      </c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4"/>
      <c r="AA11" s="239" t="s">
        <v>27</v>
      </c>
      <c r="AB11" s="225" t="s">
        <v>28</v>
      </c>
      <c r="AC11" s="254" t="s">
        <v>57</v>
      </c>
      <c r="AD11" s="231"/>
      <c r="AE11" s="231"/>
      <c r="AF11" s="231"/>
      <c r="AG11" s="231"/>
      <c r="AH11" s="231"/>
      <c r="AI11" s="231"/>
      <c r="AJ11" s="231"/>
      <c r="AK11" s="232"/>
      <c r="AL11" s="254" t="s">
        <v>58</v>
      </c>
      <c r="AM11" s="231"/>
      <c r="AN11" s="231"/>
      <c r="AO11" s="231"/>
      <c r="AP11" s="231"/>
      <c r="AQ11" s="231"/>
      <c r="AR11" s="231"/>
      <c r="AS11" s="231"/>
      <c r="AT11" s="232"/>
      <c r="AU11" s="239" t="s">
        <v>27</v>
      </c>
      <c r="AV11" s="225" t="s">
        <v>28</v>
      </c>
      <c r="AW11" s="254" t="s">
        <v>59</v>
      </c>
      <c r="AX11" s="231"/>
      <c r="AY11" s="231"/>
      <c r="AZ11" s="231"/>
      <c r="BA11" s="231"/>
      <c r="BB11" s="231"/>
      <c r="BC11" s="231"/>
      <c r="BD11" s="231"/>
      <c r="BE11" s="232"/>
      <c r="BF11" s="254" t="s">
        <v>60</v>
      </c>
      <c r="BG11" s="231"/>
      <c r="BH11" s="231"/>
      <c r="BI11" s="231"/>
      <c r="BJ11" s="231"/>
      <c r="BK11" s="231"/>
      <c r="BL11" s="231"/>
      <c r="BM11" s="231"/>
      <c r="BN11" s="232"/>
      <c r="BO11" s="239" t="s">
        <v>27</v>
      </c>
      <c r="BP11" s="253" t="s">
        <v>28</v>
      </c>
      <c r="BQ11" s="254" t="s">
        <v>61</v>
      </c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2"/>
      <c r="CF11" s="254" t="s">
        <v>73</v>
      </c>
      <c r="CG11" s="231"/>
      <c r="CH11" s="231"/>
      <c r="CI11" s="231"/>
      <c r="CJ11" s="231"/>
      <c r="CK11" s="231"/>
      <c r="CL11" s="231"/>
      <c r="CM11" s="231"/>
      <c r="CN11" s="232"/>
      <c r="CO11" s="14" t="s">
        <v>0</v>
      </c>
      <c r="CP11" s="88" t="s">
        <v>72</v>
      </c>
      <c r="CQ11" s="92"/>
      <c r="CV11" s="59"/>
      <c r="CW11" s="57"/>
      <c r="CX11" s="57"/>
      <c r="CY11" s="57"/>
      <c r="CZ11" s="57"/>
    </row>
    <row r="12" spans="1:104" s="2" customFormat="1" ht="15" hidden="1" customHeight="1" outlineLevel="1" x14ac:dyDescent="0.2">
      <c r="A12" s="240"/>
      <c r="B12" s="226"/>
      <c r="C12" s="226"/>
      <c r="D12" s="226"/>
      <c r="E12" s="228"/>
      <c r="F12" s="226"/>
      <c r="G12" s="252"/>
      <c r="H12" s="240" t="s">
        <v>33</v>
      </c>
      <c r="I12" s="226" t="s">
        <v>48</v>
      </c>
      <c r="J12" s="241" t="s">
        <v>46</v>
      </c>
      <c r="K12" s="242"/>
      <c r="L12" s="243"/>
      <c r="M12" s="258"/>
      <c r="N12" s="259"/>
      <c r="O12" s="259"/>
      <c r="P12" s="260"/>
      <c r="Q12" s="257" t="s">
        <v>47</v>
      </c>
      <c r="R12" s="234"/>
      <c r="S12" s="234"/>
      <c r="T12" s="234"/>
      <c r="U12" s="234"/>
      <c r="V12" s="234"/>
      <c r="W12" s="234"/>
      <c r="X12" s="234"/>
      <c r="Y12" s="234"/>
      <c r="Z12" s="235"/>
      <c r="AA12" s="240"/>
      <c r="AB12" s="226"/>
      <c r="AC12" s="75"/>
      <c r="AD12" s="18"/>
      <c r="AE12" s="15"/>
      <c r="AF12" s="15"/>
      <c r="AG12" s="15"/>
      <c r="AH12" s="15"/>
      <c r="AI12" s="15"/>
      <c r="AJ12" s="15"/>
      <c r="AK12" s="16"/>
      <c r="AL12" s="74"/>
      <c r="AM12" s="18"/>
      <c r="AN12" s="10"/>
      <c r="AO12" s="15"/>
      <c r="AP12" s="15"/>
      <c r="AQ12" s="15"/>
      <c r="AR12" s="15"/>
      <c r="AS12" s="15"/>
      <c r="AT12" s="16"/>
      <c r="AU12" s="240"/>
      <c r="AV12" s="226"/>
      <c r="AW12" s="75"/>
      <c r="AX12" s="18"/>
      <c r="AY12" s="15"/>
      <c r="AZ12" s="15"/>
      <c r="BA12" s="15"/>
      <c r="BB12" s="15"/>
      <c r="BC12" s="15"/>
      <c r="BD12" s="15"/>
      <c r="BE12" s="16"/>
      <c r="BF12" s="74"/>
      <c r="BG12" s="18"/>
      <c r="BH12" s="10"/>
      <c r="BI12" s="15"/>
      <c r="BJ12" s="15"/>
      <c r="BK12" s="15"/>
      <c r="BL12" s="15"/>
      <c r="BM12" s="15"/>
      <c r="BN12" s="15"/>
      <c r="BO12" s="240"/>
      <c r="BP12" s="236"/>
      <c r="BQ12" s="255" t="s">
        <v>157</v>
      </c>
      <c r="BR12" s="94"/>
      <c r="BS12" s="94"/>
      <c r="BT12" s="128"/>
      <c r="BU12" s="129"/>
      <c r="BV12" s="247" t="s">
        <v>86</v>
      </c>
      <c r="BW12" s="248"/>
      <c r="BX12" s="248"/>
      <c r="BY12" s="248"/>
      <c r="BZ12" s="248"/>
      <c r="CA12" s="248"/>
      <c r="CB12" s="248"/>
      <c r="CC12" s="249"/>
      <c r="CD12" s="223"/>
      <c r="CE12" s="130"/>
      <c r="CF12" s="93"/>
      <c r="CG12" s="94"/>
      <c r="CH12" s="94"/>
      <c r="CI12" s="95"/>
      <c r="CJ12" s="95"/>
      <c r="CK12" s="95"/>
      <c r="CL12" s="95"/>
      <c r="CM12" s="188"/>
      <c r="CN12" s="96"/>
      <c r="CO12" s="17"/>
      <c r="CP12" s="97"/>
      <c r="CQ12" s="97"/>
      <c r="CV12" s="59"/>
      <c r="CW12" s="57"/>
      <c r="CX12" s="57"/>
      <c r="CY12" s="57"/>
      <c r="CZ12" s="57"/>
    </row>
    <row r="13" spans="1:104" s="2" customFormat="1" ht="75" hidden="1" customHeight="1" outlineLevel="1" x14ac:dyDescent="0.2">
      <c r="A13" s="240"/>
      <c r="B13" s="226"/>
      <c r="C13" s="226"/>
      <c r="D13" s="226"/>
      <c r="E13" s="229"/>
      <c r="F13" s="226"/>
      <c r="G13" s="252"/>
      <c r="H13" s="240"/>
      <c r="I13" s="226"/>
      <c r="J13" s="139" t="s">
        <v>34</v>
      </c>
      <c r="K13" s="139" t="s">
        <v>35</v>
      </c>
      <c r="L13" s="46" t="s">
        <v>36</v>
      </c>
      <c r="M13" s="46" t="s">
        <v>75</v>
      </c>
      <c r="N13" s="46" t="s">
        <v>37</v>
      </c>
      <c r="O13" s="46" t="s">
        <v>38</v>
      </c>
      <c r="P13" s="46" t="s">
        <v>39</v>
      </c>
      <c r="Q13" s="46" t="s">
        <v>76</v>
      </c>
      <c r="R13" s="46" t="s">
        <v>41</v>
      </c>
      <c r="S13" s="46" t="s">
        <v>2</v>
      </c>
      <c r="T13" s="46" t="s">
        <v>3</v>
      </c>
      <c r="U13" s="46" t="s">
        <v>4</v>
      </c>
      <c r="V13" s="46" t="s">
        <v>42</v>
      </c>
      <c r="W13" s="46" t="s">
        <v>43</v>
      </c>
      <c r="X13" s="46" t="s">
        <v>24</v>
      </c>
      <c r="Y13" s="46" t="s">
        <v>77</v>
      </c>
      <c r="Z13" s="23" t="s">
        <v>44</v>
      </c>
      <c r="AA13" s="240"/>
      <c r="AB13" s="226"/>
      <c r="AC13" s="132" t="s">
        <v>48</v>
      </c>
      <c r="AD13" s="24" t="s">
        <v>49</v>
      </c>
      <c r="AE13" s="22" t="s">
        <v>50</v>
      </c>
      <c r="AF13" s="22" t="s">
        <v>79</v>
      </c>
      <c r="AG13" s="22" t="s">
        <v>80</v>
      </c>
      <c r="AH13" s="21" t="s">
        <v>53</v>
      </c>
      <c r="AI13" s="21" t="s">
        <v>54</v>
      </c>
      <c r="AJ13" s="22" t="s">
        <v>55</v>
      </c>
      <c r="AK13" s="27" t="s">
        <v>56</v>
      </c>
      <c r="AL13" s="132" t="s">
        <v>48</v>
      </c>
      <c r="AM13" s="24" t="s">
        <v>49</v>
      </c>
      <c r="AN13" s="22" t="s">
        <v>50</v>
      </c>
      <c r="AO13" s="22" t="s">
        <v>79</v>
      </c>
      <c r="AP13" s="22" t="s">
        <v>80</v>
      </c>
      <c r="AQ13" s="21" t="s">
        <v>53</v>
      </c>
      <c r="AR13" s="21" t="s">
        <v>54</v>
      </c>
      <c r="AS13" s="22" t="s">
        <v>55</v>
      </c>
      <c r="AT13" s="27" t="s">
        <v>56</v>
      </c>
      <c r="AU13" s="240"/>
      <c r="AV13" s="226"/>
      <c r="AW13" s="132" t="s">
        <v>48</v>
      </c>
      <c r="AX13" s="24" t="s">
        <v>49</v>
      </c>
      <c r="AY13" s="22" t="s">
        <v>50</v>
      </c>
      <c r="AZ13" s="22" t="s">
        <v>51</v>
      </c>
      <c r="BA13" s="22" t="s">
        <v>52</v>
      </c>
      <c r="BB13" s="21" t="s">
        <v>53</v>
      </c>
      <c r="BC13" s="21" t="s">
        <v>54</v>
      </c>
      <c r="BD13" s="22" t="s">
        <v>55</v>
      </c>
      <c r="BE13" s="27" t="s">
        <v>56</v>
      </c>
      <c r="BF13" s="132" t="s">
        <v>48</v>
      </c>
      <c r="BG13" s="24" t="s">
        <v>49</v>
      </c>
      <c r="BH13" s="22" t="s">
        <v>50</v>
      </c>
      <c r="BI13" s="22" t="s">
        <v>51</v>
      </c>
      <c r="BJ13" s="22" t="s">
        <v>52</v>
      </c>
      <c r="BK13" s="21" t="s">
        <v>53</v>
      </c>
      <c r="BL13" s="21" t="s">
        <v>54</v>
      </c>
      <c r="BM13" s="22" t="s">
        <v>55</v>
      </c>
      <c r="BN13" s="27" t="s">
        <v>56</v>
      </c>
      <c r="BO13" s="240"/>
      <c r="BP13" s="236"/>
      <c r="BQ13" s="256"/>
      <c r="BR13" s="206" t="s">
        <v>62</v>
      </c>
      <c r="BS13" s="206" t="s">
        <v>49</v>
      </c>
      <c r="BT13" s="209" t="s">
        <v>63</v>
      </c>
      <c r="BU13" s="209" t="s">
        <v>64</v>
      </c>
      <c r="BV13" s="209" t="s">
        <v>40</v>
      </c>
      <c r="BW13" s="209" t="s">
        <v>41</v>
      </c>
      <c r="BX13" s="209" t="s">
        <v>5</v>
      </c>
      <c r="BY13" s="206" t="s">
        <v>6</v>
      </c>
      <c r="BZ13" s="210" t="s">
        <v>7</v>
      </c>
      <c r="CA13" s="208" t="s">
        <v>65</v>
      </c>
      <c r="CB13" s="208" t="s">
        <v>24</v>
      </c>
      <c r="CC13" s="200" t="s">
        <v>66</v>
      </c>
      <c r="CD13" s="222"/>
      <c r="CE13" s="211" t="s">
        <v>44</v>
      </c>
      <c r="CF13" s="86" t="s">
        <v>67</v>
      </c>
      <c r="CG13" s="87" t="s">
        <v>68</v>
      </c>
      <c r="CH13" s="87" t="s">
        <v>81</v>
      </c>
      <c r="CI13" s="87" t="s">
        <v>69</v>
      </c>
      <c r="CJ13" s="87" t="s">
        <v>82</v>
      </c>
      <c r="CK13" s="87" t="s">
        <v>83</v>
      </c>
      <c r="CL13" s="87" t="s">
        <v>84</v>
      </c>
      <c r="CM13" s="87" t="s">
        <v>85</v>
      </c>
      <c r="CN13" s="26" t="s">
        <v>70</v>
      </c>
      <c r="CO13" s="20" t="s">
        <v>8</v>
      </c>
      <c r="CP13" s="89" t="s">
        <v>71</v>
      </c>
      <c r="CQ13" s="98" t="s">
        <v>74</v>
      </c>
      <c r="CV13" s="59"/>
      <c r="CW13" s="57"/>
      <c r="CX13" s="57"/>
      <c r="CY13" s="57"/>
      <c r="CZ13" s="57"/>
    </row>
    <row r="14" spans="1:104" s="2" customFormat="1" ht="8.25" customHeight="1" collapsed="1" thickBot="1" x14ac:dyDescent="0.25">
      <c r="A14" s="173"/>
      <c r="B14" s="150"/>
      <c r="C14" s="150"/>
      <c r="D14" s="150"/>
      <c r="E14" s="150"/>
      <c r="F14" s="150"/>
      <c r="G14" s="150"/>
      <c r="H14" s="150"/>
      <c r="I14" s="150"/>
      <c r="J14" s="174"/>
      <c r="K14" s="174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74"/>
      <c r="AF14" s="174"/>
      <c r="AG14" s="174"/>
      <c r="AH14" s="150"/>
      <c r="AI14" s="150"/>
      <c r="AJ14" s="174"/>
      <c r="AK14" s="150"/>
      <c r="AL14" s="150"/>
      <c r="AM14" s="150"/>
      <c r="AN14" s="174"/>
      <c r="AO14" s="174"/>
      <c r="AP14" s="174"/>
      <c r="AQ14" s="150"/>
      <c r="AR14" s="150"/>
      <c r="AS14" s="174"/>
      <c r="AT14" s="150"/>
      <c r="AU14" s="150"/>
      <c r="AV14" s="150"/>
      <c r="AW14" s="150"/>
      <c r="AX14" s="150"/>
      <c r="AY14" s="174"/>
      <c r="AZ14" s="174"/>
      <c r="BA14" s="174"/>
      <c r="BB14" s="150"/>
      <c r="BC14" s="150"/>
      <c r="BD14" s="174"/>
      <c r="BE14" s="150"/>
      <c r="BF14" s="150"/>
      <c r="BG14" s="150"/>
      <c r="BH14" s="174"/>
      <c r="BI14" s="174"/>
      <c r="BJ14" s="174"/>
      <c r="BK14" s="150"/>
      <c r="BL14" s="150"/>
      <c r="BM14" s="174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74"/>
      <c r="CG14" s="174"/>
      <c r="CH14" s="174"/>
      <c r="CI14" s="174"/>
      <c r="CJ14" s="174"/>
      <c r="CK14" s="174"/>
      <c r="CL14" s="174"/>
      <c r="CM14" s="174"/>
      <c r="CN14" s="174"/>
      <c r="CO14" s="150"/>
      <c r="CP14" s="150"/>
      <c r="CQ14" s="175"/>
      <c r="CV14" s="59"/>
      <c r="CW14" s="57"/>
      <c r="CX14" s="57"/>
      <c r="CY14" s="57"/>
      <c r="CZ14" s="57"/>
    </row>
    <row r="15" spans="1:104" s="3" customFormat="1" ht="9" customHeight="1" x14ac:dyDescent="0.2">
      <c r="A15" s="140"/>
      <c r="B15" s="141"/>
      <c r="C15" s="141"/>
      <c r="D15" s="141"/>
      <c r="E15" s="141" t="s">
        <v>18</v>
      </c>
      <c r="F15" s="141" t="s">
        <v>9</v>
      </c>
      <c r="G15" s="142" t="s">
        <v>9</v>
      </c>
      <c r="H15" s="143" t="s">
        <v>9</v>
      </c>
      <c r="I15" s="141"/>
      <c r="J15" s="141" t="s">
        <v>23</v>
      </c>
      <c r="K15" s="141" t="s">
        <v>23</v>
      </c>
      <c r="L15" s="141" t="s">
        <v>23</v>
      </c>
      <c r="M15" s="141" t="s">
        <v>10</v>
      </c>
      <c r="N15" s="141" t="s">
        <v>23</v>
      </c>
      <c r="O15" s="141" t="s">
        <v>23</v>
      </c>
      <c r="P15" s="141" t="s">
        <v>23</v>
      </c>
      <c r="Q15" s="141" t="s">
        <v>11</v>
      </c>
      <c r="R15" s="141" t="s">
        <v>11</v>
      </c>
      <c r="S15" s="141" t="s">
        <v>11</v>
      </c>
      <c r="T15" s="141" t="s">
        <v>11</v>
      </c>
      <c r="U15" s="141" t="s">
        <v>11</v>
      </c>
      <c r="V15" s="141" t="s">
        <v>11</v>
      </c>
      <c r="W15" s="141" t="s">
        <v>11</v>
      </c>
      <c r="X15" s="141" t="s">
        <v>11</v>
      </c>
      <c r="Y15" s="141" t="s">
        <v>10</v>
      </c>
      <c r="Z15" s="144"/>
      <c r="AA15" s="143"/>
      <c r="AB15" s="142"/>
      <c r="AC15" s="143"/>
      <c r="AD15" s="141" t="s">
        <v>9</v>
      </c>
      <c r="AE15" s="141" t="s">
        <v>12</v>
      </c>
      <c r="AF15" s="141" t="s">
        <v>10</v>
      </c>
      <c r="AG15" s="141" t="s">
        <v>13</v>
      </c>
      <c r="AH15" s="141" t="s">
        <v>11</v>
      </c>
      <c r="AI15" s="141" t="s">
        <v>11</v>
      </c>
      <c r="AJ15" s="141" t="s">
        <v>14</v>
      </c>
      <c r="AK15" s="142" t="s">
        <v>17</v>
      </c>
      <c r="AL15" s="145"/>
      <c r="AM15" s="141" t="s">
        <v>9</v>
      </c>
      <c r="AN15" s="141" t="s">
        <v>12</v>
      </c>
      <c r="AO15" s="141" t="s">
        <v>10</v>
      </c>
      <c r="AP15" s="141" t="s">
        <v>13</v>
      </c>
      <c r="AQ15" s="141" t="s">
        <v>11</v>
      </c>
      <c r="AR15" s="141" t="s">
        <v>11</v>
      </c>
      <c r="AS15" s="141" t="s">
        <v>14</v>
      </c>
      <c r="AT15" s="142" t="s">
        <v>17</v>
      </c>
      <c r="AU15" s="143"/>
      <c r="AV15" s="144"/>
      <c r="AW15" s="143"/>
      <c r="AX15" s="141" t="s">
        <v>9</v>
      </c>
      <c r="AY15" s="141" t="s">
        <v>12</v>
      </c>
      <c r="AZ15" s="141" t="s">
        <v>10</v>
      </c>
      <c r="BA15" s="141" t="s">
        <v>13</v>
      </c>
      <c r="BB15" s="141" t="s">
        <v>11</v>
      </c>
      <c r="BC15" s="141" t="s">
        <v>11</v>
      </c>
      <c r="BD15" s="141" t="s">
        <v>14</v>
      </c>
      <c r="BE15" s="142" t="s">
        <v>17</v>
      </c>
      <c r="BF15" s="145"/>
      <c r="BG15" s="141" t="s">
        <v>9</v>
      </c>
      <c r="BH15" s="141" t="s">
        <v>12</v>
      </c>
      <c r="BI15" s="141" t="s">
        <v>10</v>
      </c>
      <c r="BJ15" s="141" t="s">
        <v>13</v>
      </c>
      <c r="BK15" s="141" t="s">
        <v>11</v>
      </c>
      <c r="BL15" s="141" t="s">
        <v>11</v>
      </c>
      <c r="BM15" s="141" t="s">
        <v>14</v>
      </c>
      <c r="BN15" s="189" t="s">
        <v>17</v>
      </c>
      <c r="BO15" s="146"/>
      <c r="BP15" s="146"/>
      <c r="BQ15" s="212" t="s">
        <v>23</v>
      </c>
      <c r="BR15" s="207"/>
      <c r="BS15" s="141" t="s">
        <v>9</v>
      </c>
      <c r="BT15" s="141" t="s">
        <v>10</v>
      </c>
      <c r="BU15" s="141" t="s">
        <v>15</v>
      </c>
      <c r="BV15" s="141" t="s">
        <v>11</v>
      </c>
      <c r="BW15" s="141" t="s">
        <v>11</v>
      </c>
      <c r="BX15" s="141" t="s">
        <v>11</v>
      </c>
      <c r="BY15" s="141" t="s">
        <v>11</v>
      </c>
      <c r="BZ15" s="141" t="s">
        <v>11</v>
      </c>
      <c r="CA15" s="141" t="s">
        <v>11</v>
      </c>
      <c r="CB15" s="141" t="s">
        <v>11</v>
      </c>
      <c r="CC15" s="141" t="s">
        <v>11</v>
      </c>
      <c r="CD15" s="141" t="s">
        <v>11</v>
      </c>
      <c r="CE15" s="142"/>
      <c r="CF15" s="143" t="s">
        <v>23</v>
      </c>
      <c r="CG15" s="141" t="s">
        <v>12</v>
      </c>
      <c r="CH15" s="141" t="s">
        <v>23</v>
      </c>
      <c r="CI15" s="141" t="s">
        <v>12</v>
      </c>
      <c r="CJ15" s="141" t="s">
        <v>23</v>
      </c>
      <c r="CK15" s="141" t="s">
        <v>23</v>
      </c>
      <c r="CL15" s="141" t="s">
        <v>17</v>
      </c>
      <c r="CM15" s="141" t="s">
        <v>17</v>
      </c>
      <c r="CN15" s="141" t="s">
        <v>23</v>
      </c>
      <c r="CO15" s="146" t="s">
        <v>16</v>
      </c>
      <c r="CP15" s="147" t="s">
        <v>16</v>
      </c>
      <c r="CQ15" s="147"/>
    </row>
    <row r="16" spans="1:104" s="3" customFormat="1" ht="9" customHeight="1" thickBot="1" x14ac:dyDescent="0.25">
      <c r="A16" s="68">
        <v>1</v>
      </c>
      <c r="B16" s="69">
        <f>A16+1</f>
        <v>2</v>
      </c>
      <c r="C16" s="69">
        <f t="shared" ref="C16:Z16" si="0">B16+1</f>
        <v>3</v>
      </c>
      <c r="D16" s="69">
        <f t="shared" si="0"/>
        <v>4</v>
      </c>
      <c r="E16" s="69">
        <f t="shared" si="0"/>
        <v>5</v>
      </c>
      <c r="F16" s="69">
        <f t="shared" si="0"/>
        <v>6</v>
      </c>
      <c r="G16" s="70">
        <f t="shared" si="0"/>
        <v>7</v>
      </c>
      <c r="H16" s="71">
        <f t="shared" si="0"/>
        <v>8</v>
      </c>
      <c r="I16" s="69">
        <f t="shared" si="0"/>
        <v>9</v>
      </c>
      <c r="J16" s="69">
        <f t="shared" si="0"/>
        <v>10</v>
      </c>
      <c r="K16" s="69">
        <f t="shared" si="0"/>
        <v>11</v>
      </c>
      <c r="L16" s="69">
        <f t="shared" si="0"/>
        <v>12</v>
      </c>
      <c r="M16" s="69">
        <f t="shared" si="0"/>
        <v>13</v>
      </c>
      <c r="N16" s="69">
        <f t="shared" si="0"/>
        <v>14</v>
      </c>
      <c r="O16" s="69">
        <f t="shared" si="0"/>
        <v>15</v>
      </c>
      <c r="P16" s="69">
        <v>16</v>
      </c>
      <c r="Q16" s="69">
        <v>17</v>
      </c>
      <c r="R16" s="69">
        <v>18</v>
      </c>
      <c r="S16" s="69">
        <v>19</v>
      </c>
      <c r="T16" s="69">
        <f t="shared" si="0"/>
        <v>20</v>
      </c>
      <c r="U16" s="69">
        <f t="shared" si="0"/>
        <v>21</v>
      </c>
      <c r="V16" s="69">
        <f t="shared" si="0"/>
        <v>22</v>
      </c>
      <c r="W16" s="69">
        <f t="shared" si="0"/>
        <v>23</v>
      </c>
      <c r="X16" s="69">
        <f t="shared" si="0"/>
        <v>24</v>
      </c>
      <c r="Y16" s="69">
        <f t="shared" si="0"/>
        <v>25</v>
      </c>
      <c r="Z16" s="77">
        <f t="shared" si="0"/>
        <v>26</v>
      </c>
      <c r="AA16" s="71"/>
      <c r="AB16" s="70"/>
      <c r="AC16" s="71">
        <f t="shared" ref="AC16:BF16" si="1">AB16+1</f>
        <v>1</v>
      </c>
      <c r="AD16" s="69">
        <f t="shared" si="1"/>
        <v>2</v>
      </c>
      <c r="AE16" s="69">
        <f t="shared" si="1"/>
        <v>3</v>
      </c>
      <c r="AF16" s="69">
        <f t="shared" si="1"/>
        <v>4</v>
      </c>
      <c r="AG16" s="69">
        <f t="shared" si="1"/>
        <v>5</v>
      </c>
      <c r="AH16" s="69">
        <f t="shared" si="1"/>
        <v>6</v>
      </c>
      <c r="AI16" s="69">
        <f t="shared" si="1"/>
        <v>7</v>
      </c>
      <c r="AJ16" s="69">
        <f t="shared" si="1"/>
        <v>8</v>
      </c>
      <c r="AK16" s="70">
        <f t="shared" si="1"/>
        <v>9</v>
      </c>
      <c r="AL16" s="85">
        <f t="shared" si="1"/>
        <v>10</v>
      </c>
      <c r="AM16" s="69">
        <f t="shared" si="1"/>
        <v>11</v>
      </c>
      <c r="AN16" s="69">
        <f t="shared" si="1"/>
        <v>12</v>
      </c>
      <c r="AO16" s="69">
        <f t="shared" si="1"/>
        <v>13</v>
      </c>
      <c r="AP16" s="69">
        <f t="shared" si="1"/>
        <v>14</v>
      </c>
      <c r="AQ16" s="69">
        <f t="shared" si="1"/>
        <v>15</v>
      </c>
      <c r="AR16" s="69">
        <f t="shared" si="1"/>
        <v>16</v>
      </c>
      <c r="AS16" s="69">
        <f t="shared" si="1"/>
        <v>17</v>
      </c>
      <c r="AT16" s="70">
        <f t="shared" si="1"/>
        <v>18</v>
      </c>
      <c r="AU16" s="71"/>
      <c r="AV16" s="77"/>
      <c r="AW16" s="71">
        <f>AV16+1</f>
        <v>1</v>
      </c>
      <c r="AX16" s="69">
        <f t="shared" si="1"/>
        <v>2</v>
      </c>
      <c r="AY16" s="69">
        <f t="shared" si="1"/>
        <v>3</v>
      </c>
      <c r="AZ16" s="69">
        <f t="shared" si="1"/>
        <v>4</v>
      </c>
      <c r="BA16" s="69">
        <f t="shared" si="1"/>
        <v>5</v>
      </c>
      <c r="BB16" s="69">
        <f t="shared" si="1"/>
        <v>6</v>
      </c>
      <c r="BC16" s="69">
        <f t="shared" si="1"/>
        <v>7</v>
      </c>
      <c r="BD16" s="69">
        <f t="shared" si="1"/>
        <v>8</v>
      </c>
      <c r="BE16" s="70">
        <f t="shared" si="1"/>
        <v>9</v>
      </c>
      <c r="BF16" s="85">
        <f t="shared" si="1"/>
        <v>10</v>
      </c>
      <c r="BG16" s="69">
        <f t="shared" ref="BG16:CA16" si="2">BF16+1</f>
        <v>11</v>
      </c>
      <c r="BH16" s="69">
        <f t="shared" si="2"/>
        <v>12</v>
      </c>
      <c r="BI16" s="69">
        <f t="shared" si="2"/>
        <v>13</v>
      </c>
      <c r="BJ16" s="69">
        <f t="shared" si="2"/>
        <v>14</v>
      </c>
      <c r="BK16" s="69">
        <f t="shared" si="2"/>
        <v>15</v>
      </c>
      <c r="BL16" s="69">
        <f t="shared" si="2"/>
        <v>16</v>
      </c>
      <c r="BM16" s="69">
        <f t="shared" si="2"/>
        <v>17</v>
      </c>
      <c r="BN16" s="70">
        <f t="shared" si="2"/>
        <v>18</v>
      </c>
      <c r="BO16" s="131"/>
      <c r="BP16" s="131"/>
      <c r="BQ16" s="213">
        <v>1</v>
      </c>
      <c r="BR16" s="69">
        <v>2</v>
      </c>
      <c r="BS16" s="69">
        <f t="shared" ref="BS16" si="3">BR16+1</f>
        <v>3</v>
      </c>
      <c r="BT16" s="69">
        <f t="shared" ref="BT16" si="4">BS16+1</f>
        <v>4</v>
      </c>
      <c r="BU16" s="69">
        <f t="shared" si="2"/>
        <v>5</v>
      </c>
      <c r="BV16" s="69">
        <f t="shared" si="2"/>
        <v>6</v>
      </c>
      <c r="BW16" s="69">
        <f t="shared" si="2"/>
        <v>7</v>
      </c>
      <c r="BX16" s="69">
        <f t="shared" si="2"/>
        <v>8</v>
      </c>
      <c r="BY16" s="69">
        <f t="shared" si="2"/>
        <v>9</v>
      </c>
      <c r="BZ16" s="69">
        <f t="shared" si="2"/>
        <v>10</v>
      </c>
      <c r="CA16" s="69">
        <f t="shared" si="2"/>
        <v>11</v>
      </c>
      <c r="CB16" s="69">
        <f t="shared" ref="CB16:CQ16" si="5">CA16+1</f>
        <v>12</v>
      </c>
      <c r="CC16" s="69">
        <f t="shared" si="5"/>
        <v>13</v>
      </c>
      <c r="CD16" s="77">
        <f t="shared" ref="CD16" si="6">CC16+1</f>
        <v>14</v>
      </c>
      <c r="CE16" s="70">
        <f t="shared" ref="CE16" si="7">CD16+1</f>
        <v>15</v>
      </c>
      <c r="CF16" s="71">
        <f t="shared" si="5"/>
        <v>16</v>
      </c>
      <c r="CG16" s="69">
        <f t="shared" si="5"/>
        <v>17</v>
      </c>
      <c r="CH16" s="69">
        <f t="shared" si="5"/>
        <v>18</v>
      </c>
      <c r="CI16" s="69">
        <f t="shared" si="5"/>
        <v>19</v>
      </c>
      <c r="CJ16" s="69">
        <f t="shared" si="5"/>
        <v>20</v>
      </c>
      <c r="CK16" s="69">
        <f t="shared" ref="CK16" si="8">CJ16+1</f>
        <v>21</v>
      </c>
      <c r="CL16" s="69">
        <f t="shared" ref="CL16" si="9">CK16+1</f>
        <v>22</v>
      </c>
      <c r="CM16" s="69">
        <f t="shared" ref="CM16" si="10">CL16+1</f>
        <v>23</v>
      </c>
      <c r="CN16" s="69">
        <f t="shared" ref="CN16" si="11">CM16+1</f>
        <v>24</v>
      </c>
      <c r="CO16" s="131">
        <f t="shared" si="5"/>
        <v>25</v>
      </c>
      <c r="CP16" s="76">
        <f t="shared" si="5"/>
        <v>26</v>
      </c>
      <c r="CQ16" s="76">
        <f t="shared" si="5"/>
        <v>27</v>
      </c>
    </row>
    <row r="17" spans="1:104" ht="9" customHeight="1" x14ac:dyDescent="0.2">
      <c r="A17" s="101">
        <f>IF('B-Daten'!A2,'B-Daten'!A2,"")</f>
        <v>45078</v>
      </c>
      <c r="B17" s="34" t="str">
        <f t="shared" ref="B17:B46" si="12">TEXT(A17,"TTT")</f>
        <v>TTT</v>
      </c>
      <c r="C17" s="49">
        <f>IF('B-Daten'!B2,'B-Daten'!B2,"")</f>
        <v>0.375</v>
      </c>
      <c r="D17" s="28">
        <f>IF('B-Daten'!C2,'B-Daten'!C2,"")</f>
        <v>1</v>
      </c>
      <c r="E17" s="28" t="str">
        <f>IF('B-Daten'!F2,'B-Daten'!F2,"")</f>
        <v/>
      </c>
      <c r="F17" s="30">
        <f>IF('B-Daten'!D2,'B-Daten'!D2,"")</f>
        <v>18</v>
      </c>
      <c r="G17" s="166">
        <f>IF('B-Daten'!E2,'B-Daten'!E2,"")</f>
        <v>28</v>
      </c>
      <c r="H17" s="112" t="str">
        <f>IF('B-Daten'!BA2,'B-Daten'!BA2,"")</f>
        <v/>
      </c>
      <c r="I17" s="113" t="str">
        <f>IF('B-Daten'!BB2,'B-Daten'!BB2,"")</f>
        <v/>
      </c>
      <c r="J17" s="176">
        <f>IF('B-Daten'!G2,'B-Daten'!G2,"")</f>
        <v>14638.83</v>
      </c>
      <c r="K17" s="73">
        <f>IF(D17&lt;3,J17,"")</f>
        <v>14638.83</v>
      </c>
      <c r="L17" s="179" t="str">
        <f>IF('B-Daten'!H2,'B-Daten'!H2,"")</f>
        <v/>
      </c>
      <c r="M17" s="82" t="str">
        <f>IF('B-Daten'!BK2,'B-Daten'!BK2,"")</f>
        <v/>
      </c>
      <c r="N17" s="113">
        <f>IF('B-Daten'!J2,'B-Daten'!J2,"")</f>
        <v>2</v>
      </c>
      <c r="O17" s="113" t="str">
        <f>IF('B-Daten'!K2,'B-Daten'!K2,"")</f>
        <v/>
      </c>
      <c r="P17" s="113" t="str">
        <f>IF('B-Daten'!L2,'B-Daten'!L2,"")</f>
        <v/>
      </c>
      <c r="Q17" s="73" t="str">
        <f>IF('B-Daten'!BC2,'B-Daten'!BC2,"")</f>
        <v/>
      </c>
      <c r="R17" s="73" t="str">
        <f>IF('B-Daten'!BD2,'B-Daten'!BD2,"")</f>
        <v/>
      </c>
      <c r="S17" s="113" t="str">
        <f>IF('B-Daten'!BF2,'B-Daten'!BF2,"")</f>
        <v/>
      </c>
      <c r="T17" s="113" t="str">
        <f>IF('B-Daten'!BG2,'B-Daten'!BG2,"")</f>
        <v/>
      </c>
      <c r="U17" s="72" t="str">
        <f>IF('B-Daten'!BH2,'B-Daten'!BH2,"")</f>
        <v/>
      </c>
      <c r="V17" s="113" t="str">
        <f>IF('B-Daten'!BI2,'B-Daten'!BI2,"")</f>
        <v/>
      </c>
      <c r="W17" s="113" t="str">
        <f>IF('B-Daten'!BE2,'B-Daten'!BE2,"")</f>
        <v/>
      </c>
      <c r="X17" s="82" t="str">
        <f>IF('B-Daten'!BJ2,'B-Daten'!BJ2,"")</f>
        <v/>
      </c>
      <c r="Y17" s="82" t="str">
        <f>IF('B-Daten'!BL2,'B-Daten'!BL2,"")</f>
        <v/>
      </c>
      <c r="Z17" s="197" t="str">
        <f>IF('B-Daten'!BO2,'B-Daten'!BO2,"")</f>
        <v/>
      </c>
      <c r="AA17" s="161">
        <f>A17</f>
        <v>45078</v>
      </c>
      <c r="AB17" s="78" t="str">
        <f>B17</f>
        <v>TTT</v>
      </c>
      <c r="AC17" s="79" t="str">
        <f>IF('B-Daten'!DA2,'B-Daten'!DA2,"")</f>
        <v/>
      </c>
      <c r="AD17" s="30" t="str">
        <f>IF('B-Daten'!DB2,'B-Daten'!DB2,"")</f>
        <v/>
      </c>
      <c r="AE17" s="32" t="str">
        <f>IF('B-Daten'!DD2,'B-Daten'!DD2,"")</f>
        <v/>
      </c>
      <c r="AF17" s="48" t="str">
        <f>IF('B-Daten'!DC2,'B-Daten'!DC2,"")</f>
        <v/>
      </c>
      <c r="AG17" s="30" t="str">
        <f>IF(AND(ISNUMBER(AE17),ISNUMBER(AF17)),AF17/AE17,"")</f>
        <v/>
      </c>
      <c r="AH17" s="32">
        <f>IF(SUM('B-Daten'!DH2:'B-Daten'!DI2)&gt;0,SUM('B-Daten'!DH2:'B-Daten'!DI2)/2,"")</f>
        <v>5.96</v>
      </c>
      <c r="AI17" s="32">
        <f>IF(SUM('B-Daten'!DL2:'B-Daten'!DM2)&gt;0,SUM('B-Daten'!DL2:'B-Daten'!DM2)/2,"")</f>
        <v>7.1</v>
      </c>
      <c r="AJ17" s="32" t="str">
        <f>TEXT('B-Daten'!DE2,"")</f>
        <v/>
      </c>
      <c r="AK17" s="166" t="str">
        <f>IF('B-Daten'!DF2,'B-Daten'!DF2,"")</f>
        <v/>
      </c>
      <c r="AL17" s="79" t="str">
        <f>IF('B-Daten'!DN2,'B-Daten'!DN2,"")</f>
        <v/>
      </c>
      <c r="AM17" s="30" t="str">
        <f>IF('B-Daten'!DO2,'B-Daten'!DO2,"")</f>
        <v/>
      </c>
      <c r="AN17" s="32" t="str">
        <f>IF('B-Daten'!DQ2,'B-Daten'!DQ2,"")</f>
        <v/>
      </c>
      <c r="AO17" s="48" t="str">
        <f>IF('B-Daten'!DP2,'B-Daten'!DP2,"")</f>
        <v/>
      </c>
      <c r="AP17" s="30" t="str">
        <f>IF(AND(ISNUMBER(AN17),ISNUMBER(AO17)),AO17/AN17,"")</f>
        <v/>
      </c>
      <c r="AQ17" s="32">
        <f>IF(SUM('B-Daten'!DU2:'B-Daten'!DV2)&gt;0,SUM('B-Daten'!DU2:'B-Daten'!DV2)/2,"")</f>
        <v>5.4649999999999999</v>
      </c>
      <c r="AR17" s="32">
        <f>IF(SUM('B-Daten'!DY2:'B-Daten'!DZ2)&gt;0,SUM('B-Daten'!DY2:'B-Daten'!DZ2)/2,"")</f>
        <v>7.0050000000000008</v>
      </c>
      <c r="AS17" s="32" t="str">
        <f>TEXT('B-Daten'!DR2,"")</f>
        <v/>
      </c>
      <c r="AT17" s="166" t="str">
        <f>IF('B-Daten'!DS2,'B-Daten'!DS2,"")</f>
        <v/>
      </c>
      <c r="AU17" s="161">
        <f>A17</f>
        <v>45078</v>
      </c>
      <c r="AV17" s="78" t="str">
        <f>B17</f>
        <v>TTT</v>
      </c>
      <c r="AW17" s="79" t="str">
        <f>IF('B-Daten'!EA2,'B-Daten'!EA2,"")</f>
        <v/>
      </c>
      <c r="AX17" s="30" t="str">
        <f>IF('B-Daten'!EB2,'B-Daten'!EB2,"")</f>
        <v/>
      </c>
      <c r="AY17" s="32">
        <f>IF('B-Daten'!ED2,'B-Daten'!ED2,"")</f>
        <v>3.2</v>
      </c>
      <c r="AZ17" s="48">
        <f>IF('B-Daten'!EC2,'B-Daten'!EC2,"")</f>
        <v>1150</v>
      </c>
      <c r="BA17" s="30">
        <f>IF(AND(ISNUMBER(AY17),ISNUMBER(AZ17)),AZ17/AY17,"")</f>
        <v>359.375</v>
      </c>
      <c r="BB17" s="32">
        <f>IF(SUM('B-Daten'!EH2:'B-Daten'!EI2)&gt;0,SUM('B-Daten'!EH2:'B-Daten'!EI2)/2,"")</f>
        <v>0.51</v>
      </c>
      <c r="BC17" s="32">
        <f>IF(SUM('B-Daten'!EL2:'B-Daten'!EM2)&gt;0,SUM('B-Daten'!EL2:'B-Daten'!EM2)/2,"")</f>
        <v>0.87</v>
      </c>
      <c r="BD17" s="32" t="str">
        <f>TEXT('B-Daten'!EE2,"")</f>
        <v>trend-</v>
      </c>
      <c r="BE17" s="166" t="str">
        <f>IF('B-Daten'!EF2,'B-Daten'!EF2,"")</f>
        <v/>
      </c>
      <c r="BF17" s="79" t="str">
        <f>IF('B-Daten'!EN2,'B-Daten'!EN2,"")</f>
        <v/>
      </c>
      <c r="BG17" s="30" t="str">
        <f>IF('B-Daten'!EO2,'B-Daten'!EO2,"")</f>
        <v/>
      </c>
      <c r="BH17" s="32">
        <f>IF('B-Daten'!EQ2,'B-Daten'!EQ2,"")</f>
        <v>3.2</v>
      </c>
      <c r="BI17" s="28">
        <f>IF('B-Daten'!EP2,'B-Daten'!EP2,"")</f>
        <v>1150</v>
      </c>
      <c r="BJ17" s="30">
        <f>IF(AND(ISNUMBER(BH17),ISNUMBER(BI17)),BI17/BH17,"")</f>
        <v>359.375</v>
      </c>
      <c r="BK17" s="32">
        <f>IF(SUM('B-Daten'!EU2:'B-Daten'!EV2)&gt;0,SUM('B-Daten'!EU2:'B-Daten'!EV2)/2,"")</f>
        <v>0.39500000000000002</v>
      </c>
      <c r="BL17" s="32">
        <f>IF(SUM('B-Daten'!EY2:'B-Daten'!EZ2)&gt;0,SUM('B-Daten'!EY2:'B-Daten'!EZ2)/2,"")</f>
        <v>0.84</v>
      </c>
      <c r="BM17" s="32" t="str">
        <f>TEXT('B-Daten'!ER2,"")</f>
        <v>trend-</v>
      </c>
      <c r="BN17" s="166" t="str">
        <f>IF('B-Daten'!ES2,'B-Daten'!ES2,"")</f>
        <v/>
      </c>
      <c r="BO17" s="161">
        <f t="shared" ref="BO17:BO47" si="13">A17</f>
        <v>45078</v>
      </c>
      <c r="BP17" s="78" t="str">
        <f t="shared" ref="BP17:BP47" si="14">B17</f>
        <v>TTT</v>
      </c>
      <c r="BQ17" s="217">
        <f>IF('B-Daten'!I2,'B-Daten'!I2,"")</f>
        <v>14620</v>
      </c>
      <c r="BR17" s="214">
        <f>IF('B-Daten'!CB2,'B-Daten'!CB2,"")</f>
        <v>7.69</v>
      </c>
      <c r="BS17" s="30">
        <f>IF('B-Daten'!CA2,'B-Daten'!CA2,"")</f>
        <v>22.53</v>
      </c>
      <c r="BT17" s="28" t="str">
        <f>IF('B-Daten'!CK2,'B-Daten'!CK2,"")</f>
        <v/>
      </c>
      <c r="BU17" s="28" t="str">
        <f>IF('B-Daten'!CR2,'B-Daten'!CR2,"")</f>
        <v/>
      </c>
      <c r="BV17" s="30">
        <f>IF('B-Daten'!CC2,'B-Daten'!CC2,"")</f>
        <v>28</v>
      </c>
      <c r="BW17" s="30">
        <f>IF('B-Daten'!CD2,'B-Daten'!CD2,"")</f>
        <v>31.9</v>
      </c>
      <c r="BX17" s="32">
        <f>IF('B-Daten'!CF2,'B-Daten'!CF2,"")</f>
        <v>8.3000000000000007</v>
      </c>
      <c r="BY17" s="32">
        <f>IF('B-Daten'!CG2,'B-Daten'!CG2,"")</f>
        <v>2.4300000000000002</v>
      </c>
      <c r="BZ17" s="32">
        <f>IF('B-Daten'!CH2,'B-Daten'!CH2,"")</f>
        <v>0.23300000000000001</v>
      </c>
      <c r="CA17" s="32">
        <f>IF('B-Daten'!CI2,'B-Daten'!CI2,"")</f>
        <v>20.399999999999999</v>
      </c>
      <c r="CB17" s="32">
        <f>IF('B-Daten'!CJ2,'B-Daten'!CJ2,"")</f>
        <v>20.399999999999999</v>
      </c>
      <c r="CC17" s="32">
        <f>IF('B-Daten'!CE2,'B-Daten'!CE2,"")</f>
        <v>1.95</v>
      </c>
      <c r="CD17" s="82">
        <f>IF('B-Daten'!CL2,'B-Daten'!CL2,"")</f>
        <v>19</v>
      </c>
      <c r="CE17" s="29" t="str">
        <f>TEXT('B-Daten'!CO2,"")</f>
        <v/>
      </c>
      <c r="CF17" s="47">
        <f>IF('B-Daten'!N2,'B-Daten'!N2,"")</f>
        <v>544.64</v>
      </c>
      <c r="CG17" s="30" t="str">
        <f>IF('B-Daten'!O2,'B-Daten'!O2,"")</f>
        <v/>
      </c>
      <c r="CH17" s="30" t="str">
        <f>IF('B-Daten'!P2,'B-Daten'!P2,"")</f>
        <v/>
      </c>
      <c r="CI17" s="47">
        <f>IF('B-Daten'!Q2,'B-Daten'!Q2,"")</f>
        <v>12.31</v>
      </c>
      <c r="CJ17" s="30">
        <f>IF('B-Daten'!R2&gt;0,'B-Daten'!R2,"")</f>
        <v>0.69</v>
      </c>
      <c r="CK17" s="30">
        <f>IF('B-Daten'!AX2&gt;0,'B-Daten'!AX2,"")</f>
        <v>130.9</v>
      </c>
      <c r="CL17" s="30" t="str">
        <f>IF('B-Daten'!S2,'B-Daten'!S2,"")</f>
        <v/>
      </c>
      <c r="CM17" s="30">
        <f>IF('B-Daten'!BS2,'B-Daten'!BS2,"")</f>
        <v>28.07</v>
      </c>
      <c r="CN17" s="30">
        <f>IF('B-Daten'!M2,'B-Daten'!M2,"")</f>
        <v>28</v>
      </c>
      <c r="CO17" s="31" t="str">
        <f>IF('B-Daten'!U2,'B-Daten'!U2,"")</f>
        <v/>
      </c>
      <c r="CP17" s="90">
        <f>IF(SUM('B-Daten'!AN2:AO2)&gt;0,SUM('B-Daten'!AN2:AO2),"")</f>
        <v>6860</v>
      </c>
      <c r="CQ17" s="33" t="str">
        <f>TEXT('B-Daten'!AF2,"")</f>
        <v/>
      </c>
      <c r="CV17" s="60">
        <f t="shared" ref="CV17:CV47" si="15">A17</f>
        <v>45078</v>
      </c>
      <c r="CW17" s="58">
        <v>4.96</v>
      </c>
      <c r="CX17" s="58">
        <v>80</v>
      </c>
      <c r="CY17" s="58">
        <v>60</v>
      </c>
      <c r="CZ17" s="58">
        <v>150</v>
      </c>
    </row>
    <row r="18" spans="1:104" ht="9" customHeight="1" x14ac:dyDescent="0.2">
      <c r="A18" s="101">
        <f>IF('B-Daten'!A3,'B-Daten'!A3,"")</f>
        <v>45079</v>
      </c>
      <c r="B18" s="34" t="str">
        <f t="shared" si="12"/>
        <v>TTT</v>
      </c>
      <c r="C18" s="49" t="str">
        <f>IF('B-Daten'!B3,'B-Daten'!B3,"")</f>
        <v/>
      </c>
      <c r="D18" s="28" t="str">
        <f>IF('B-Daten'!C3,'B-Daten'!C3,"")</f>
        <v/>
      </c>
      <c r="E18" s="28" t="str">
        <f>IF('B-Daten'!F3,'B-Daten'!F3,"")</f>
        <v/>
      </c>
      <c r="F18" s="30" t="str">
        <f>IF('B-Daten'!D3,'B-Daten'!D3,"")</f>
        <v/>
      </c>
      <c r="G18" s="166" t="str">
        <f>IF('B-Daten'!E3,'B-Daten'!E3,"")</f>
        <v/>
      </c>
      <c r="H18" s="83" t="str">
        <f>IF('B-Daten'!BA3,'B-Daten'!BA3,"")</f>
        <v/>
      </c>
      <c r="I18" s="30" t="str">
        <f>IF('B-Daten'!BB3,'B-Daten'!BB3,"")</f>
        <v/>
      </c>
      <c r="J18" s="177">
        <f>IF('B-Daten'!G3,'B-Daten'!G3,"")</f>
        <v>15503.24</v>
      </c>
      <c r="K18" s="48" t="str">
        <f t="shared" ref="K18:K47" si="16">IF(D18&lt;3,J18,"")</f>
        <v/>
      </c>
      <c r="L18" s="180" t="str">
        <f>IF('B-Daten'!H3,'B-Daten'!H3,"")</f>
        <v/>
      </c>
      <c r="M18" s="28" t="str">
        <f>IF('B-Daten'!BK3,'B-Daten'!BK3,"")</f>
        <v/>
      </c>
      <c r="N18" s="30" t="str">
        <f>IF('B-Daten'!J3,'B-Daten'!J3,"")</f>
        <v/>
      </c>
      <c r="O18" s="30" t="str">
        <f>IF('B-Daten'!K3,'B-Daten'!K3,"")</f>
        <v/>
      </c>
      <c r="P18" s="30" t="str">
        <f>IF('B-Daten'!L3,'B-Daten'!L3,"")</f>
        <v/>
      </c>
      <c r="Q18" s="48" t="str">
        <f>IF('B-Daten'!BC3,'B-Daten'!BC3,"")</f>
        <v/>
      </c>
      <c r="R18" s="48" t="str">
        <f>IF('B-Daten'!BD3,'B-Daten'!BD3,"")</f>
        <v/>
      </c>
      <c r="S18" s="30" t="str">
        <f>IF('B-Daten'!BF3,'B-Daten'!BF3,"")</f>
        <v/>
      </c>
      <c r="T18" s="30" t="str">
        <f>IF('B-Daten'!BG3,'B-Daten'!BG3,"")</f>
        <v/>
      </c>
      <c r="U18" s="32" t="str">
        <f>IF('B-Daten'!BH3,'B-Daten'!BH3,"")</f>
        <v/>
      </c>
      <c r="V18" s="30" t="str">
        <f>IF('B-Daten'!BI3,'B-Daten'!BI3,"")</f>
        <v/>
      </c>
      <c r="W18" s="30" t="str">
        <f>IF('B-Daten'!BE3,'B-Daten'!BE3,"")</f>
        <v/>
      </c>
      <c r="X18" s="28" t="str">
        <f>IF('B-Daten'!BJ3,'B-Daten'!BJ3,"")</f>
        <v/>
      </c>
      <c r="Y18" s="28" t="str">
        <f>IF('B-Daten'!BL3,'B-Daten'!BL3,"")</f>
        <v/>
      </c>
      <c r="Z18" s="198" t="str">
        <f>IF('B-Daten'!BO3,'B-Daten'!BO3,"")</f>
        <v/>
      </c>
      <c r="AA18" s="162">
        <f t="shared" ref="AA18:AA47" si="17">A18</f>
        <v>45079</v>
      </c>
      <c r="AB18" s="29" t="str">
        <f t="shared" ref="AB18:AB47" si="18">B18</f>
        <v>TTT</v>
      </c>
      <c r="AC18" s="79" t="str">
        <f>IF('B-Daten'!DA3,'B-Daten'!DA3,"")</f>
        <v/>
      </c>
      <c r="AD18" s="30" t="str">
        <f>IF('B-Daten'!DB3,'B-Daten'!DB3,"")</f>
        <v/>
      </c>
      <c r="AE18" s="32" t="str">
        <f>IF('B-Daten'!DD3,'B-Daten'!DD3,"")</f>
        <v/>
      </c>
      <c r="AF18" s="48" t="str">
        <f>IF('B-Daten'!DC3,'B-Daten'!DC3,"")</f>
        <v/>
      </c>
      <c r="AG18" s="30" t="str">
        <f t="shared" ref="AG18:AG47" si="19">IF(AND(ISNUMBER(AE18),ISNUMBER(AF18)),AF18/AE18,"")</f>
        <v/>
      </c>
      <c r="AH18" s="32">
        <f>IF(SUM('B-Daten'!DH3:'B-Daten'!DI3)&gt;0,SUM('B-Daten'!DH3:'B-Daten'!DI3)/2,"")</f>
        <v>5.96</v>
      </c>
      <c r="AI18" s="32">
        <f>IF(SUM('B-Daten'!DL3:'B-Daten'!DM3)&gt;0,SUM('B-Daten'!DL3:'B-Daten'!DM3)/2,"")</f>
        <v>6.94</v>
      </c>
      <c r="AJ18" s="32" t="str">
        <f>TEXT('B-Daten'!DE3,"")</f>
        <v/>
      </c>
      <c r="AK18" s="166" t="str">
        <f>IF('B-Daten'!DF3,'B-Daten'!DF3,"")</f>
        <v/>
      </c>
      <c r="AL18" s="79" t="str">
        <f>IF('B-Daten'!DN3,'B-Daten'!DN3,"")</f>
        <v/>
      </c>
      <c r="AM18" s="30" t="str">
        <f>IF('B-Daten'!DO3,'B-Daten'!DO3,"")</f>
        <v/>
      </c>
      <c r="AN18" s="32" t="str">
        <f>IF('B-Daten'!DQ3,'B-Daten'!DQ3,"")</f>
        <v/>
      </c>
      <c r="AO18" s="48" t="str">
        <f>IF('B-Daten'!DP3,'B-Daten'!DP3,"")</f>
        <v/>
      </c>
      <c r="AP18" s="30" t="str">
        <f t="shared" ref="AP18:AP47" si="20">IF(AND(ISNUMBER(AN18),ISNUMBER(AO18)),AO18/AN18,"")</f>
        <v/>
      </c>
      <c r="AQ18" s="32">
        <f>IF(SUM('B-Daten'!DU3:'B-Daten'!DV3)&gt;0,SUM('B-Daten'!DU3:'B-Daten'!DV3)/2,"")</f>
        <v>5.05</v>
      </c>
      <c r="AR18" s="32">
        <f>IF(SUM('B-Daten'!DY3:'B-Daten'!DZ3)&gt;0,SUM('B-Daten'!DY3:'B-Daten'!DZ3)/2,"")</f>
        <v>6.43</v>
      </c>
      <c r="AS18" s="32" t="str">
        <f>TEXT('B-Daten'!DR3,"")</f>
        <v/>
      </c>
      <c r="AT18" s="166" t="str">
        <f>IF('B-Daten'!DS3,'B-Daten'!DS3,"")</f>
        <v/>
      </c>
      <c r="AU18" s="162">
        <f t="shared" ref="AU18:AU47" si="21">A18</f>
        <v>45079</v>
      </c>
      <c r="AV18" s="28" t="str">
        <f t="shared" ref="AV18:AV47" si="22">B18</f>
        <v>TTT</v>
      </c>
      <c r="AW18" s="79" t="str">
        <f>IF('B-Daten'!EA3,'B-Daten'!EA3,"")</f>
        <v/>
      </c>
      <c r="AX18" s="30" t="str">
        <f>IF('B-Daten'!EB3,'B-Daten'!EB3,"")</f>
        <v/>
      </c>
      <c r="AY18" s="32" t="str">
        <f>IF('B-Daten'!ED3,'B-Daten'!ED3,"")</f>
        <v/>
      </c>
      <c r="AZ18" s="48" t="str">
        <f>IF('B-Daten'!EC3,'B-Daten'!EC3,"")</f>
        <v/>
      </c>
      <c r="BA18" s="30" t="str">
        <f t="shared" ref="BA18:BA47" si="23">IF(AND(ISNUMBER(AY18),ISNUMBER(AZ18)),AZ18/AY18,"")</f>
        <v/>
      </c>
      <c r="BB18" s="32">
        <f>IF(SUM('B-Daten'!EH3:'B-Daten'!EI3)&gt;0,SUM('B-Daten'!EH3:'B-Daten'!EI3)/2,"")</f>
        <v>0.46</v>
      </c>
      <c r="BC18" s="32">
        <f>IF(SUM('B-Daten'!EL3:'B-Daten'!EM3)&gt;0,SUM('B-Daten'!EL3:'B-Daten'!EM3)/2,"")</f>
        <v>0.99</v>
      </c>
      <c r="BD18" s="32" t="str">
        <f>TEXT('B-Daten'!EE3,"")</f>
        <v/>
      </c>
      <c r="BE18" s="166" t="str">
        <f>IF('B-Daten'!EF3,'B-Daten'!EF3,"")</f>
        <v/>
      </c>
      <c r="BF18" s="79" t="str">
        <f>IF('B-Daten'!EN3,'B-Daten'!EN3,"")</f>
        <v/>
      </c>
      <c r="BG18" s="30" t="str">
        <f>IF('B-Daten'!EO3,'B-Daten'!EO3,"")</f>
        <v/>
      </c>
      <c r="BH18" s="32" t="str">
        <f>IF('B-Daten'!EQ3,'B-Daten'!EQ3,"")</f>
        <v/>
      </c>
      <c r="BI18" s="28" t="str">
        <f>IF('B-Daten'!EP3,'B-Daten'!EP3,"")</f>
        <v/>
      </c>
      <c r="BJ18" s="30" t="str">
        <f t="shared" ref="BJ18:BJ47" si="24">IF(AND(ISNUMBER(BH18),ISNUMBER(BI18)),BI18/BH18,"")</f>
        <v/>
      </c>
      <c r="BK18" s="32">
        <f>IF(SUM('B-Daten'!EU3:'B-Daten'!EV3)&gt;0,SUM('B-Daten'!EU3:'B-Daten'!EV3)/2,"")</f>
        <v>0.30499999999999999</v>
      </c>
      <c r="BL18" s="32">
        <f>IF(SUM('B-Daten'!EY3:'B-Daten'!EZ3)&gt;0,SUM('B-Daten'!EY3:'B-Daten'!EZ3)/2,"")</f>
        <v>1.1300000000000001</v>
      </c>
      <c r="BM18" s="32" t="str">
        <f>TEXT('B-Daten'!ER3,"")</f>
        <v/>
      </c>
      <c r="BN18" s="166" t="str">
        <f>IF('B-Daten'!ES3,'B-Daten'!ES3,"")</f>
        <v/>
      </c>
      <c r="BO18" s="162">
        <f t="shared" si="13"/>
        <v>45079</v>
      </c>
      <c r="BP18" s="29" t="str">
        <f t="shared" si="14"/>
        <v>TTT</v>
      </c>
      <c r="BQ18" s="218">
        <f>IF('B-Daten'!I3,'B-Daten'!I3,"")</f>
        <v>15750</v>
      </c>
      <c r="BR18" s="215">
        <f>IF('B-Daten'!CB3,'B-Daten'!CB3,"")</f>
        <v>7.69</v>
      </c>
      <c r="BS18" s="30">
        <f>IF('B-Daten'!CA3,'B-Daten'!CA3,"")</f>
        <v>22.79</v>
      </c>
      <c r="BT18" s="28" t="str">
        <f>IF('B-Daten'!CK3,'B-Daten'!CK3,"")</f>
        <v/>
      </c>
      <c r="BU18" s="28" t="str">
        <f>IF('B-Daten'!CR3,'B-Daten'!CR3,"")</f>
        <v/>
      </c>
      <c r="BV18" s="30">
        <f>IF('B-Daten'!CC3,'B-Daten'!CC3,"")</f>
        <v>38</v>
      </c>
      <c r="BW18" s="30">
        <f>IF('B-Daten'!CD3,'B-Daten'!CD3,"")</f>
        <v>38.4</v>
      </c>
      <c r="BX18" s="32">
        <f>IF('B-Daten'!CF3,'B-Daten'!CF3,"")</f>
        <v>7</v>
      </c>
      <c r="BY18" s="32">
        <f>IF('B-Daten'!CG3,'B-Daten'!CG3,"")</f>
        <v>1.88</v>
      </c>
      <c r="BZ18" s="32">
        <f>IF('B-Daten'!CH3,'B-Daten'!CH3,"")</f>
        <v>0.126</v>
      </c>
      <c r="CA18" s="32">
        <f>IF('B-Daten'!CI3,'B-Daten'!CI3,"")</f>
        <v>11.7</v>
      </c>
      <c r="CB18" s="32">
        <f>IF('B-Daten'!CJ3,'B-Daten'!CJ3,"")</f>
        <v>11.7</v>
      </c>
      <c r="CC18" s="32" t="str">
        <f>IF('B-Daten'!CE3,'B-Daten'!CE3,"")</f>
        <v/>
      </c>
      <c r="CD18" s="28">
        <f>IF('B-Daten'!CL3,'B-Daten'!CL3,"")</f>
        <v>20</v>
      </c>
      <c r="CE18" s="29" t="str">
        <f>TEXT('B-Daten'!CO3,"")</f>
        <v/>
      </c>
      <c r="CF18" s="47">
        <f>IF('B-Daten'!N3,'B-Daten'!N3,"")</f>
        <v>0.01</v>
      </c>
      <c r="CG18" s="30" t="str">
        <f>IF('B-Daten'!O3,'B-Daten'!O3,"")</f>
        <v/>
      </c>
      <c r="CH18" s="30" t="str">
        <f>IF('B-Daten'!P3,'B-Daten'!P3,"")</f>
        <v/>
      </c>
      <c r="CI18" s="47" t="str">
        <f>IF('B-Daten'!Q3,'B-Daten'!Q3,"")</f>
        <v/>
      </c>
      <c r="CJ18" s="30">
        <f>IF('B-Daten'!R3&gt;0,'B-Daten'!R3,"")</f>
        <v>0.69</v>
      </c>
      <c r="CK18" s="30">
        <f>IF('B-Daten'!AX3&gt;0,'B-Daten'!AX3,"")</f>
        <v>2.78</v>
      </c>
      <c r="CL18" s="30" t="str">
        <f>IF('B-Daten'!S3,'B-Daten'!S3,"")</f>
        <v/>
      </c>
      <c r="CM18" s="30" t="str">
        <f>IF('B-Daten'!BS3,'B-Daten'!BS3,"")</f>
        <v/>
      </c>
      <c r="CN18" s="30" t="str">
        <f>IF('B-Daten'!M3,'B-Daten'!M3,"")</f>
        <v/>
      </c>
      <c r="CO18" s="31"/>
      <c r="CP18" s="90">
        <f>IF(SUM('B-Daten'!AN3:AO3)&gt;0,SUM('B-Daten'!AN3:AO3),"")</f>
        <v>7011</v>
      </c>
      <c r="CQ18" s="33" t="str">
        <f>TEXT('B-Daten'!AF3,"")</f>
        <v/>
      </c>
      <c r="CV18" s="60">
        <f t="shared" si="15"/>
        <v>45079</v>
      </c>
      <c r="CW18" s="58">
        <v>4.96</v>
      </c>
      <c r="CX18" s="58">
        <v>80</v>
      </c>
      <c r="CY18" s="58">
        <v>60</v>
      </c>
      <c r="CZ18" s="58">
        <v>150</v>
      </c>
    </row>
    <row r="19" spans="1:104" ht="9" customHeight="1" x14ac:dyDescent="0.2">
      <c r="A19" s="101">
        <f>IF('B-Daten'!A4,'B-Daten'!A4,"")</f>
        <v>45080</v>
      </c>
      <c r="B19" s="34" t="str">
        <f t="shared" si="12"/>
        <v>TTT</v>
      </c>
      <c r="C19" s="49" t="str">
        <f>IF('B-Daten'!B4,'B-Daten'!B4,"")</f>
        <v/>
      </c>
      <c r="D19" s="28" t="str">
        <f>IF('B-Daten'!C4,'B-Daten'!C4,"")</f>
        <v/>
      </c>
      <c r="E19" s="28" t="str">
        <f>IF('B-Daten'!F4,'B-Daten'!F4,"")</f>
        <v/>
      </c>
      <c r="F19" s="30" t="str">
        <f>IF('B-Daten'!D4,'B-Daten'!D4,"")</f>
        <v/>
      </c>
      <c r="G19" s="166" t="str">
        <f>IF('B-Daten'!E4,'B-Daten'!E4,"")</f>
        <v/>
      </c>
      <c r="H19" s="83" t="str">
        <f>IF('B-Daten'!BA4,'B-Daten'!BA4,"")</f>
        <v/>
      </c>
      <c r="I19" s="30" t="str">
        <f>IF('B-Daten'!BB4,'B-Daten'!BB4,"")</f>
        <v/>
      </c>
      <c r="J19" s="177">
        <f>IF('B-Daten'!G4,'B-Daten'!G4,"")</f>
        <v>15165.31</v>
      </c>
      <c r="K19" s="48" t="str">
        <f t="shared" si="16"/>
        <v/>
      </c>
      <c r="L19" s="180" t="str">
        <f>IF('B-Daten'!H4,'B-Daten'!H4,"")</f>
        <v/>
      </c>
      <c r="M19" s="28" t="str">
        <f>IF('B-Daten'!BK4,'B-Daten'!BK4,"")</f>
        <v/>
      </c>
      <c r="N19" s="30" t="str">
        <f>IF('B-Daten'!J4,'B-Daten'!J4,"")</f>
        <v/>
      </c>
      <c r="O19" s="30" t="str">
        <f>IF('B-Daten'!K4,'B-Daten'!K4,"")</f>
        <v/>
      </c>
      <c r="P19" s="30" t="str">
        <f>IF('B-Daten'!L4,'B-Daten'!L4,"")</f>
        <v/>
      </c>
      <c r="Q19" s="48" t="str">
        <f>IF('B-Daten'!BC4,'B-Daten'!BC4,"")</f>
        <v/>
      </c>
      <c r="R19" s="48" t="str">
        <f>IF('B-Daten'!BD4,'B-Daten'!BD4,"")</f>
        <v/>
      </c>
      <c r="S19" s="30" t="str">
        <f>IF('B-Daten'!BF4,'B-Daten'!BF4,"")</f>
        <v/>
      </c>
      <c r="T19" s="30" t="str">
        <f>IF('B-Daten'!BG4,'B-Daten'!BG4,"")</f>
        <v/>
      </c>
      <c r="U19" s="32" t="str">
        <f>IF('B-Daten'!BH4,'B-Daten'!BH4,"")</f>
        <v/>
      </c>
      <c r="V19" s="30" t="str">
        <f>IF('B-Daten'!BI4,'B-Daten'!BI4,"")</f>
        <v/>
      </c>
      <c r="W19" s="30" t="str">
        <f>IF('B-Daten'!BE4,'B-Daten'!BE4,"")</f>
        <v/>
      </c>
      <c r="X19" s="28" t="str">
        <f>IF('B-Daten'!BJ4,'B-Daten'!BJ4,"")</f>
        <v/>
      </c>
      <c r="Y19" s="28" t="str">
        <f>IF('B-Daten'!BL4,'B-Daten'!BL4,"")</f>
        <v/>
      </c>
      <c r="Z19" s="198" t="str">
        <f>IF('B-Daten'!BO4,'B-Daten'!BO4,"")</f>
        <v/>
      </c>
      <c r="AA19" s="162">
        <f t="shared" si="17"/>
        <v>45080</v>
      </c>
      <c r="AB19" s="29" t="str">
        <f t="shared" si="18"/>
        <v>TTT</v>
      </c>
      <c r="AC19" s="79" t="str">
        <f>IF('B-Daten'!DA4,'B-Daten'!DA4,"")</f>
        <v/>
      </c>
      <c r="AD19" s="30" t="str">
        <f>IF('B-Daten'!DB4,'B-Daten'!DB4,"")</f>
        <v/>
      </c>
      <c r="AE19" s="32" t="str">
        <f>IF('B-Daten'!DD4,'B-Daten'!DD4,"")</f>
        <v/>
      </c>
      <c r="AF19" s="48" t="str">
        <f>IF('B-Daten'!DC4,'B-Daten'!DC4,"")</f>
        <v/>
      </c>
      <c r="AG19" s="30" t="str">
        <f t="shared" si="19"/>
        <v/>
      </c>
      <c r="AH19" s="32">
        <f>IF(SUM('B-Daten'!DH4:'B-Daten'!DI4)&gt;0,SUM('B-Daten'!DH4:'B-Daten'!DI4)/2,"")</f>
        <v>5.93</v>
      </c>
      <c r="AI19" s="32">
        <f>IF(SUM('B-Daten'!DL4:'B-Daten'!DM4)&gt;0,SUM('B-Daten'!DL4:'B-Daten'!DM4)/2,"")</f>
        <v>6.65</v>
      </c>
      <c r="AJ19" s="32" t="str">
        <f>TEXT('B-Daten'!DE4,"")</f>
        <v/>
      </c>
      <c r="AK19" s="166" t="str">
        <f>IF('B-Daten'!DF4,'B-Daten'!DF4,"")</f>
        <v/>
      </c>
      <c r="AL19" s="79" t="str">
        <f>IF('B-Daten'!DN4,'B-Daten'!DN4,"")</f>
        <v/>
      </c>
      <c r="AM19" s="30" t="str">
        <f>IF('B-Daten'!DO4,'B-Daten'!DO4,"")</f>
        <v/>
      </c>
      <c r="AN19" s="32" t="str">
        <f>IF('B-Daten'!DQ4,'B-Daten'!DQ4,"")</f>
        <v/>
      </c>
      <c r="AO19" s="48" t="str">
        <f>IF('B-Daten'!DP4,'B-Daten'!DP4,"")</f>
        <v/>
      </c>
      <c r="AP19" s="30" t="str">
        <f t="shared" si="20"/>
        <v/>
      </c>
      <c r="AQ19" s="32">
        <f>IF(SUM('B-Daten'!DU4:'B-Daten'!DV4)&gt;0,SUM('B-Daten'!DU4:'B-Daten'!DV4)/2,"")</f>
        <v>4.8949999999999996</v>
      </c>
      <c r="AR19" s="32">
        <f>IF(SUM('B-Daten'!DY4:'B-Daten'!DZ4)&gt;0,SUM('B-Daten'!DY4:'B-Daten'!DZ4)/2,"")</f>
        <v>5.76</v>
      </c>
      <c r="AS19" s="32" t="str">
        <f>TEXT('B-Daten'!DR4,"")</f>
        <v/>
      </c>
      <c r="AT19" s="166" t="str">
        <f>IF('B-Daten'!DS4,'B-Daten'!DS4,"")</f>
        <v/>
      </c>
      <c r="AU19" s="162">
        <f t="shared" si="21"/>
        <v>45080</v>
      </c>
      <c r="AV19" s="28" t="str">
        <f t="shared" si="22"/>
        <v>TTT</v>
      </c>
      <c r="AW19" s="79" t="str">
        <f>IF('B-Daten'!EA4,'B-Daten'!EA4,"")</f>
        <v/>
      </c>
      <c r="AX19" s="30" t="str">
        <f>IF('B-Daten'!EB4,'B-Daten'!EB4,"")</f>
        <v/>
      </c>
      <c r="AY19" s="32" t="str">
        <f>IF('B-Daten'!ED4,'B-Daten'!ED4,"")</f>
        <v/>
      </c>
      <c r="AZ19" s="48" t="str">
        <f>IF('B-Daten'!EC4,'B-Daten'!EC4,"")</f>
        <v/>
      </c>
      <c r="BA19" s="30" t="str">
        <f t="shared" si="23"/>
        <v/>
      </c>
      <c r="BB19" s="32">
        <f>IF(SUM('B-Daten'!EH4:'B-Daten'!EI4)&gt;0,SUM('B-Daten'!EH4:'B-Daten'!EI4)/2,"")</f>
        <v>0.41</v>
      </c>
      <c r="BC19" s="32">
        <f>IF(SUM('B-Daten'!EL4:'B-Daten'!EM4)&gt;0,SUM('B-Daten'!EL4:'B-Daten'!EM4)/2,"")</f>
        <v>0.75</v>
      </c>
      <c r="BD19" s="32" t="str">
        <f>TEXT('B-Daten'!EE4,"")</f>
        <v/>
      </c>
      <c r="BE19" s="166" t="str">
        <f>IF('B-Daten'!EF4,'B-Daten'!EF4,"")</f>
        <v/>
      </c>
      <c r="BF19" s="79" t="str">
        <f>IF('B-Daten'!EN4,'B-Daten'!EN4,"")</f>
        <v/>
      </c>
      <c r="BG19" s="30" t="str">
        <f>IF('B-Daten'!EO4,'B-Daten'!EO4,"")</f>
        <v/>
      </c>
      <c r="BH19" s="32" t="str">
        <f>IF('B-Daten'!EQ4,'B-Daten'!EQ4,"")</f>
        <v/>
      </c>
      <c r="BI19" s="28" t="str">
        <f>IF('B-Daten'!EP4,'B-Daten'!EP4,"")</f>
        <v/>
      </c>
      <c r="BJ19" s="30" t="str">
        <f t="shared" si="24"/>
        <v/>
      </c>
      <c r="BK19" s="32">
        <f>IF(SUM('B-Daten'!EU4:'B-Daten'!EV4)&gt;0,SUM('B-Daten'!EU4:'B-Daten'!EV4)/2,"")</f>
        <v>0.33500000000000002</v>
      </c>
      <c r="BL19" s="32">
        <f>IF(SUM('B-Daten'!EY4:'B-Daten'!EZ4)&gt;0,SUM('B-Daten'!EY4:'B-Daten'!EZ4)/2,"")</f>
        <v>0.65500000000000003</v>
      </c>
      <c r="BM19" s="32" t="str">
        <f>TEXT('B-Daten'!ER4,"")</f>
        <v/>
      </c>
      <c r="BN19" s="166" t="str">
        <f>IF('B-Daten'!ES4,'B-Daten'!ES4,"")</f>
        <v/>
      </c>
      <c r="BO19" s="162">
        <f t="shared" si="13"/>
        <v>45080</v>
      </c>
      <c r="BP19" s="29" t="str">
        <f t="shared" si="14"/>
        <v>TTT</v>
      </c>
      <c r="BQ19" s="218">
        <f>IF('B-Daten'!I4,'B-Daten'!I4,"")</f>
        <v>15400</v>
      </c>
      <c r="BR19" s="215">
        <f>IF('B-Daten'!CB4,'B-Daten'!CB4,"")</f>
        <v>7.67</v>
      </c>
      <c r="BS19" s="30">
        <f>IF('B-Daten'!CA4,'B-Daten'!CA4,"")</f>
        <v>22.92</v>
      </c>
      <c r="BT19" s="28" t="str">
        <f>IF('B-Daten'!CK4,'B-Daten'!CK4,"")</f>
        <v/>
      </c>
      <c r="BU19" s="28" t="str">
        <f>IF('B-Daten'!CR4,'B-Daten'!CR4,"")</f>
        <v/>
      </c>
      <c r="BV19" s="30" t="str">
        <f>IF('B-Daten'!CC4,'B-Daten'!CC4,"")</f>
        <v/>
      </c>
      <c r="BW19" s="30" t="str">
        <f>IF('B-Daten'!CD4,'B-Daten'!CD4,"")</f>
        <v/>
      </c>
      <c r="BX19" s="32" t="str">
        <f>IF('B-Daten'!CF4,'B-Daten'!CF4,"")</f>
        <v/>
      </c>
      <c r="BY19" s="32" t="str">
        <f>IF('B-Daten'!CG4,'B-Daten'!CG4,"")</f>
        <v/>
      </c>
      <c r="BZ19" s="32" t="str">
        <f>IF('B-Daten'!CH4,'B-Daten'!CH4,"")</f>
        <v/>
      </c>
      <c r="CA19" s="32" t="str">
        <f>IF('B-Daten'!CI4,'B-Daten'!CI4,"")</f>
        <v/>
      </c>
      <c r="CB19" s="32" t="str">
        <f>IF('B-Daten'!CJ4,'B-Daten'!CJ4,"")</f>
        <v/>
      </c>
      <c r="CC19" s="32" t="str">
        <f>IF('B-Daten'!CE4,'B-Daten'!CE4,"")</f>
        <v/>
      </c>
      <c r="CD19" s="28" t="str">
        <f>IF('B-Daten'!CL4,'B-Daten'!CL4,"")</f>
        <v/>
      </c>
      <c r="CE19" s="29" t="str">
        <f>TEXT('B-Daten'!CO4,"")</f>
        <v/>
      </c>
      <c r="CF19" s="47">
        <f>IF('B-Daten'!N4,'B-Daten'!N4,"")</f>
        <v>0.01</v>
      </c>
      <c r="CG19" s="30" t="str">
        <f>IF('B-Daten'!O4,'B-Daten'!O4,"")</f>
        <v/>
      </c>
      <c r="CH19" s="30" t="str">
        <f>IF('B-Daten'!P4,'B-Daten'!P4,"")</f>
        <v/>
      </c>
      <c r="CI19" s="47" t="str">
        <f>IF('B-Daten'!Q4,'B-Daten'!Q4,"")</f>
        <v/>
      </c>
      <c r="CJ19" s="30">
        <f>IF('B-Daten'!R4&gt;0,'B-Daten'!R4,"")</f>
        <v>0.69</v>
      </c>
      <c r="CK19" s="30">
        <f>IF('B-Daten'!AX4&gt;0,'B-Daten'!AX4,"")</f>
        <v>2.78</v>
      </c>
      <c r="CL19" s="30" t="str">
        <f>IF('B-Daten'!S4,'B-Daten'!S4,"")</f>
        <v/>
      </c>
      <c r="CM19" s="30" t="str">
        <f>IF('B-Daten'!BS4,'B-Daten'!BS4,"")</f>
        <v/>
      </c>
      <c r="CN19" s="30" t="str">
        <f>IF('B-Daten'!M4,'B-Daten'!M4,"")</f>
        <v/>
      </c>
      <c r="CO19" s="31"/>
      <c r="CP19" s="90">
        <f>IF(SUM('B-Daten'!AN4:AO4)&gt;0,SUM('B-Daten'!AN4:AO4),"")</f>
        <v>7106</v>
      </c>
      <c r="CQ19" s="33" t="str">
        <f>TEXT('B-Daten'!AF4,"")</f>
        <v/>
      </c>
      <c r="CV19" s="60">
        <f t="shared" si="15"/>
        <v>45080</v>
      </c>
      <c r="CW19" s="58">
        <v>4.96</v>
      </c>
      <c r="CX19" s="58">
        <v>80</v>
      </c>
      <c r="CY19" s="58">
        <v>60</v>
      </c>
      <c r="CZ19" s="58">
        <v>150</v>
      </c>
    </row>
    <row r="20" spans="1:104" ht="9" customHeight="1" x14ac:dyDescent="0.2">
      <c r="A20" s="101">
        <f>IF('B-Daten'!A5,'B-Daten'!A5,"")</f>
        <v>45081</v>
      </c>
      <c r="B20" s="34" t="str">
        <f t="shared" si="12"/>
        <v>TTT</v>
      </c>
      <c r="C20" s="49" t="str">
        <f>IF('B-Daten'!B5,'B-Daten'!B5,"")</f>
        <v/>
      </c>
      <c r="D20" s="28" t="str">
        <f>IF('B-Daten'!C5,'B-Daten'!C5,"")</f>
        <v/>
      </c>
      <c r="E20" s="28" t="str">
        <f>IF('B-Daten'!F5,'B-Daten'!F5,"")</f>
        <v/>
      </c>
      <c r="F20" s="30" t="str">
        <f>IF('B-Daten'!D5,'B-Daten'!D5,"")</f>
        <v/>
      </c>
      <c r="G20" s="166" t="str">
        <f>IF('B-Daten'!E5,'B-Daten'!E5,"")</f>
        <v/>
      </c>
      <c r="H20" s="83" t="str">
        <f>IF('B-Daten'!BA5,'B-Daten'!BA5,"")</f>
        <v/>
      </c>
      <c r="I20" s="30" t="str">
        <f>IF('B-Daten'!BB5,'B-Daten'!BB5,"")</f>
        <v/>
      </c>
      <c r="J20" s="177">
        <f>IF('B-Daten'!G5,'B-Daten'!G5,"")</f>
        <v>14283.28</v>
      </c>
      <c r="K20" s="48" t="str">
        <f t="shared" si="16"/>
        <v/>
      </c>
      <c r="L20" s="180" t="str">
        <f>IF('B-Daten'!H5,'B-Daten'!H5,"")</f>
        <v/>
      </c>
      <c r="M20" s="28" t="str">
        <f>IF('B-Daten'!BK5,'B-Daten'!BK5,"")</f>
        <v/>
      </c>
      <c r="N20" s="30" t="str">
        <f>IF('B-Daten'!J5,'B-Daten'!J5,"")</f>
        <v/>
      </c>
      <c r="O20" s="30" t="str">
        <f>IF('B-Daten'!K5,'B-Daten'!K5,"")</f>
        <v/>
      </c>
      <c r="P20" s="30" t="str">
        <f>IF('B-Daten'!L5,'B-Daten'!L5,"")</f>
        <v/>
      </c>
      <c r="Q20" s="48" t="str">
        <f>IF('B-Daten'!BC5,'B-Daten'!BC5,"")</f>
        <v/>
      </c>
      <c r="R20" s="48" t="str">
        <f>IF('B-Daten'!BD5,'B-Daten'!BD5,"")</f>
        <v/>
      </c>
      <c r="S20" s="30" t="str">
        <f>IF('B-Daten'!BF5,'B-Daten'!BF5,"")</f>
        <v/>
      </c>
      <c r="T20" s="30" t="str">
        <f>IF('B-Daten'!BG5,'B-Daten'!BG5,"")</f>
        <v/>
      </c>
      <c r="U20" s="32" t="str">
        <f>IF('B-Daten'!BH5,'B-Daten'!BH5,"")</f>
        <v/>
      </c>
      <c r="V20" s="30" t="str">
        <f>IF('B-Daten'!BI5,'B-Daten'!BI5,"")</f>
        <v/>
      </c>
      <c r="W20" s="30" t="str">
        <f>IF('B-Daten'!BE5,'B-Daten'!BE5,"")</f>
        <v/>
      </c>
      <c r="X20" s="28" t="str">
        <f>IF('B-Daten'!BJ5,'B-Daten'!BJ5,"")</f>
        <v/>
      </c>
      <c r="Y20" s="28" t="str">
        <f>IF('B-Daten'!BL5,'B-Daten'!BL5,"")</f>
        <v/>
      </c>
      <c r="Z20" s="198" t="str">
        <f>IF('B-Daten'!BO5,'B-Daten'!BO5,"")</f>
        <v/>
      </c>
      <c r="AA20" s="162">
        <f t="shared" si="17"/>
        <v>45081</v>
      </c>
      <c r="AB20" s="29" t="str">
        <f t="shared" si="18"/>
        <v>TTT</v>
      </c>
      <c r="AC20" s="79" t="str">
        <f>IF('B-Daten'!DA5,'B-Daten'!DA5,"")</f>
        <v/>
      </c>
      <c r="AD20" s="30" t="str">
        <f>IF('B-Daten'!DB5,'B-Daten'!DB5,"")</f>
        <v/>
      </c>
      <c r="AE20" s="32" t="str">
        <f>IF('B-Daten'!DD5,'B-Daten'!DD5,"")</f>
        <v/>
      </c>
      <c r="AF20" s="48" t="str">
        <f>IF('B-Daten'!DC5,'B-Daten'!DC5,"")</f>
        <v/>
      </c>
      <c r="AG20" s="30" t="str">
        <f t="shared" si="19"/>
        <v/>
      </c>
      <c r="AH20" s="32">
        <f>IF(SUM('B-Daten'!DH5:'B-Daten'!DI5)&gt;0,SUM('B-Daten'!DH5:'B-Daten'!DI5)/2,"")</f>
        <v>5.56</v>
      </c>
      <c r="AI20" s="32">
        <f>IF(SUM('B-Daten'!DL5:'B-Daten'!DM5)&gt;0,SUM('B-Daten'!DL5:'B-Daten'!DM5)/2,"")</f>
        <v>6.59</v>
      </c>
      <c r="AJ20" s="32" t="str">
        <f>TEXT('B-Daten'!DE5,"")</f>
        <v/>
      </c>
      <c r="AK20" s="166" t="str">
        <f>IF('B-Daten'!DF5,'B-Daten'!DF5,"")</f>
        <v/>
      </c>
      <c r="AL20" s="79" t="str">
        <f>IF('B-Daten'!DN5,'B-Daten'!DN5,"")</f>
        <v/>
      </c>
      <c r="AM20" s="30" t="str">
        <f>IF('B-Daten'!DO5,'B-Daten'!DO5,"")</f>
        <v/>
      </c>
      <c r="AN20" s="32" t="str">
        <f>IF('B-Daten'!DQ5,'B-Daten'!DQ5,"")</f>
        <v/>
      </c>
      <c r="AO20" s="48" t="str">
        <f>IF('B-Daten'!DP5,'B-Daten'!DP5,"")</f>
        <v/>
      </c>
      <c r="AP20" s="30" t="str">
        <f t="shared" si="20"/>
        <v/>
      </c>
      <c r="AQ20" s="32">
        <f>IF(SUM('B-Daten'!DU5:'B-Daten'!DV5)&gt;0,SUM('B-Daten'!DU5:'B-Daten'!DV5)/2,"")</f>
        <v>4.6400000000000006</v>
      </c>
      <c r="AR20" s="32">
        <f>IF(SUM('B-Daten'!DY5:'B-Daten'!DZ5)&gt;0,SUM('B-Daten'!DY5:'B-Daten'!DZ5)/2,"")</f>
        <v>7.5500000000000007</v>
      </c>
      <c r="AS20" s="32" t="str">
        <f>TEXT('B-Daten'!DR5,"")</f>
        <v/>
      </c>
      <c r="AT20" s="166" t="str">
        <f>IF('B-Daten'!DS5,'B-Daten'!DS5,"")</f>
        <v/>
      </c>
      <c r="AU20" s="162">
        <f t="shared" si="21"/>
        <v>45081</v>
      </c>
      <c r="AV20" s="28" t="str">
        <f t="shared" si="22"/>
        <v>TTT</v>
      </c>
      <c r="AW20" s="79" t="str">
        <f>IF('B-Daten'!EA5,'B-Daten'!EA5,"")</f>
        <v/>
      </c>
      <c r="AX20" s="30" t="str">
        <f>IF('B-Daten'!EB5,'B-Daten'!EB5,"")</f>
        <v/>
      </c>
      <c r="AY20" s="32" t="str">
        <f>IF('B-Daten'!ED5,'B-Daten'!ED5,"")</f>
        <v/>
      </c>
      <c r="AZ20" s="48" t="str">
        <f>IF('B-Daten'!EC5,'B-Daten'!EC5,"")</f>
        <v/>
      </c>
      <c r="BA20" s="30" t="str">
        <f t="shared" si="23"/>
        <v/>
      </c>
      <c r="BB20" s="32">
        <f>IF(SUM('B-Daten'!EH5:'B-Daten'!EI5)&gt;0,SUM('B-Daten'!EH5:'B-Daten'!EI5)/2,"")</f>
        <v>0.42</v>
      </c>
      <c r="BC20" s="32">
        <f>IF(SUM('B-Daten'!EL5:'B-Daten'!EM5)&gt;0,SUM('B-Daten'!EL5:'B-Daten'!EM5)/2,"")</f>
        <v>0.69</v>
      </c>
      <c r="BD20" s="32" t="str">
        <f>TEXT('B-Daten'!EE5,"")</f>
        <v/>
      </c>
      <c r="BE20" s="166" t="str">
        <f>IF('B-Daten'!EF5,'B-Daten'!EF5,"")</f>
        <v/>
      </c>
      <c r="BF20" s="79" t="str">
        <f>IF('B-Daten'!EN5,'B-Daten'!EN5,"")</f>
        <v/>
      </c>
      <c r="BG20" s="30" t="str">
        <f>IF('B-Daten'!EO5,'B-Daten'!EO5,"")</f>
        <v/>
      </c>
      <c r="BH20" s="32" t="str">
        <f>IF('B-Daten'!EQ5,'B-Daten'!EQ5,"")</f>
        <v/>
      </c>
      <c r="BI20" s="28" t="str">
        <f>IF('B-Daten'!EP5,'B-Daten'!EP5,"")</f>
        <v/>
      </c>
      <c r="BJ20" s="30" t="str">
        <f t="shared" si="24"/>
        <v/>
      </c>
      <c r="BK20" s="32">
        <f>IF(SUM('B-Daten'!EU5:'B-Daten'!EV5)&gt;0,SUM('B-Daten'!EU5:'B-Daten'!EV5)/2,"")</f>
        <v>0.37</v>
      </c>
      <c r="BL20" s="32">
        <f>IF(SUM('B-Daten'!EY5:'B-Daten'!EZ5)&gt;0,SUM('B-Daten'!EY5:'B-Daten'!EZ5)/2,"")</f>
        <v>0.49</v>
      </c>
      <c r="BM20" s="32" t="str">
        <f>TEXT('B-Daten'!ER5,"")</f>
        <v/>
      </c>
      <c r="BN20" s="166" t="str">
        <f>IF('B-Daten'!ES5,'B-Daten'!ES5,"")</f>
        <v/>
      </c>
      <c r="BO20" s="162">
        <f t="shared" si="13"/>
        <v>45081</v>
      </c>
      <c r="BP20" s="29" t="str">
        <f t="shared" si="14"/>
        <v>TTT</v>
      </c>
      <c r="BQ20" s="218">
        <f>IF('B-Daten'!I5,'B-Daten'!I5,"")</f>
        <v>15208</v>
      </c>
      <c r="BR20" s="215">
        <f>IF('B-Daten'!CB5,'B-Daten'!CB5,"")</f>
        <v>7.69</v>
      </c>
      <c r="BS20" s="30">
        <f>IF('B-Daten'!CA5,'B-Daten'!CA5,"")</f>
        <v>23.2</v>
      </c>
      <c r="BT20" s="28" t="str">
        <f>IF('B-Daten'!CK5,'B-Daten'!CK5,"")</f>
        <v/>
      </c>
      <c r="BU20" s="28" t="str">
        <f>IF('B-Daten'!CR5,'B-Daten'!CR5,"")</f>
        <v/>
      </c>
      <c r="BV20" s="30" t="str">
        <f>IF('B-Daten'!CC5,'B-Daten'!CC5,"")</f>
        <v/>
      </c>
      <c r="BW20" s="30" t="str">
        <f>IF('B-Daten'!CD5,'B-Daten'!CD5,"")</f>
        <v/>
      </c>
      <c r="BX20" s="32" t="str">
        <f>IF('B-Daten'!CF5,'B-Daten'!CF5,"")</f>
        <v/>
      </c>
      <c r="BY20" s="32" t="str">
        <f>IF('B-Daten'!CG5,'B-Daten'!CG5,"")</f>
        <v/>
      </c>
      <c r="BZ20" s="32" t="str">
        <f>IF('B-Daten'!CH5,'B-Daten'!CH5,"")</f>
        <v/>
      </c>
      <c r="CA20" s="32" t="str">
        <f>IF('B-Daten'!CI5,'B-Daten'!CI5,"")</f>
        <v/>
      </c>
      <c r="CB20" s="32" t="str">
        <f>IF('B-Daten'!CJ5,'B-Daten'!CJ5,"")</f>
        <v/>
      </c>
      <c r="CC20" s="32" t="str">
        <f>IF('B-Daten'!CE5,'B-Daten'!CE5,"")</f>
        <v/>
      </c>
      <c r="CD20" s="28" t="str">
        <f>IF('B-Daten'!CL5,'B-Daten'!CL5,"")</f>
        <v/>
      </c>
      <c r="CE20" s="29" t="str">
        <f>TEXT('B-Daten'!CO5,"")</f>
        <v/>
      </c>
      <c r="CF20" s="47" t="str">
        <f>IF('B-Daten'!N5,'B-Daten'!N5,"")</f>
        <v/>
      </c>
      <c r="CG20" s="30" t="str">
        <f>IF('B-Daten'!O5,'B-Daten'!O5,"")</f>
        <v/>
      </c>
      <c r="CH20" s="30" t="str">
        <f>IF('B-Daten'!P5,'B-Daten'!P5,"")</f>
        <v/>
      </c>
      <c r="CI20" s="47" t="str">
        <f>IF('B-Daten'!Q5,'B-Daten'!Q5,"")</f>
        <v/>
      </c>
      <c r="CJ20" s="30">
        <f>IF('B-Daten'!R5&gt;0,'B-Daten'!R5,"")</f>
        <v>0.69</v>
      </c>
      <c r="CK20" s="30">
        <f>IF('B-Daten'!AX5&gt;0,'B-Daten'!AX5,"")</f>
        <v>2.78</v>
      </c>
      <c r="CL20" s="30" t="str">
        <f>IF('B-Daten'!S5,'B-Daten'!S5,"")</f>
        <v/>
      </c>
      <c r="CM20" s="30" t="str">
        <f>IF('B-Daten'!BS5,'B-Daten'!BS5,"")</f>
        <v/>
      </c>
      <c r="CN20" s="30" t="str">
        <f>IF('B-Daten'!M5,'B-Daten'!M5,"")</f>
        <v/>
      </c>
      <c r="CO20" s="31"/>
      <c r="CP20" s="90">
        <f>IF(SUM('B-Daten'!AN5:AO5)&gt;0,SUM('B-Daten'!AN5:AO5),"")</f>
        <v>7108</v>
      </c>
      <c r="CQ20" s="33" t="str">
        <f>TEXT('B-Daten'!AF5,"")</f>
        <v/>
      </c>
      <c r="CV20" s="60">
        <f t="shared" si="15"/>
        <v>45081</v>
      </c>
      <c r="CW20" s="58">
        <v>4.96</v>
      </c>
      <c r="CX20" s="58">
        <v>80</v>
      </c>
      <c r="CY20" s="58">
        <v>60</v>
      </c>
      <c r="CZ20" s="58">
        <v>150</v>
      </c>
    </row>
    <row r="21" spans="1:104" ht="9" customHeight="1" x14ac:dyDescent="0.2">
      <c r="A21" s="101">
        <f>IF('B-Daten'!A6,'B-Daten'!A6,"")</f>
        <v>45082</v>
      </c>
      <c r="B21" s="34" t="str">
        <f t="shared" si="12"/>
        <v>TTT</v>
      </c>
      <c r="C21" s="49">
        <f>IF('B-Daten'!B6,'B-Daten'!B6,"")</f>
        <v>0.375</v>
      </c>
      <c r="D21" s="28">
        <f>IF('B-Daten'!C6,'B-Daten'!C6,"")</f>
        <v>1</v>
      </c>
      <c r="E21" s="28" t="str">
        <f>IF('B-Daten'!F6,'B-Daten'!F6,"")</f>
        <v/>
      </c>
      <c r="F21" s="30">
        <f>IF('B-Daten'!D6,'B-Daten'!D6,"")</f>
        <v>20</v>
      </c>
      <c r="G21" s="166">
        <f>IF('B-Daten'!E6,'B-Daten'!E6,"")</f>
        <v>27</v>
      </c>
      <c r="H21" s="83" t="str">
        <f>IF('B-Daten'!BA6,'B-Daten'!BA6,"")</f>
        <v/>
      </c>
      <c r="I21" s="30" t="str">
        <f>IF('B-Daten'!BB6,'B-Daten'!BB6,"")</f>
        <v/>
      </c>
      <c r="J21" s="177">
        <f>IF('B-Daten'!G6,'B-Daten'!G6,"")</f>
        <v>14477.24</v>
      </c>
      <c r="K21" s="48">
        <f t="shared" si="16"/>
        <v>14477.24</v>
      </c>
      <c r="L21" s="180" t="str">
        <f>IF('B-Daten'!H6,'B-Daten'!H6,"")</f>
        <v/>
      </c>
      <c r="M21" s="28" t="str">
        <f>IF('B-Daten'!BK6,'B-Daten'!BK6,"")</f>
        <v/>
      </c>
      <c r="N21" s="30" t="str">
        <f>IF('B-Daten'!J6,'B-Daten'!J6,"")</f>
        <v/>
      </c>
      <c r="O21" s="30" t="str">
        <f>IF('B-Daten'!K6,'B-Daten'!K6,"")</f>
        <v/>
      </c>
      <c r="P21" s="30" t="str">
        <f>IF('B-Daten'!L6,'B-Daten'!L6,"")</f>
        <v/>
      </c>
      <c r="Q21" s="48" t="str">
        <f>IF('B-Daten'!BC6,'B-Daten'!BC6,"")</f>
        <v/>
      </c>
      <c r="R21" s="48" t="str">
        <f>IF('B-Daten'!BD6,'B-Daten'!BD6,"")</f>
        <v/>
      </c>
      <c r="S21" s="30" t="str">
        <f>IF('B-Daten'!BF6,'B-Daten'!BF6,"")</f>
        <v/>
      </c>
      <c r="T21" s="30" t="str">
        <f>IF('B-Daten'!BG6,'B-Daten'!BG6,"")</f>
        <v/>
      </c>
      <c r="U21" s="32" t="str">
        <f>IF('B-Daten'!BH6,'B-Daten'!BH6,"")</f>
        <v/>
      </c>
      <c r="V21" s="30" t="str">
        <f>IF('B-Daten'!BI6,'B-Daten'!BI6,"")</f>
        <v/>
      </c>
      <c r="W21" s="30" t="str">
        <f>IF('B-Daten'!BE6,'B-Daten'!BE6,"")</f>
        <v/>
      </c>
      <c r="X21" s="28" t="str">
        <f>IF('B-Daten'!BJ6,'B-Daten'!BJ6,"")</f>
        <v/>
      </c>
      <c r="Y21" s="28" t="str">
        <f>IF('B-Daten'!BL6,'B-Daten'!BL6,"")</f>
        <v/>
      </c>
      <c r="Z21" s="198" t="str">
        <f>IF('B-Daten'!BO6,'B-Daten'!BO6,"")</f>
        <v/>
      </c>
      <c r="AA21" s="162">
        <f t="shared" si="17"/>
        <v>45082</v>
      </c>
      <c r="AB21" s="29" t="str">
        <f t="shared" si="18"/>
        <v>TTT</v>
      </c>
      <c r="AC21" s="79" t="str">
        <f>IF('B-Daten'!DA6,'B-Daten'!DA6,"")</f>
        <v/>
      </c>
      <c r="AD21" s="30" t="str">
        <f>IF('B-Daten'!DB6,'B-Daten'!DB6,"")</f>
        <v/>
      </c>
      <c r="AE21" s="32" t="str">
        <f>IF('B-Daten'!DD6,'B-Daten'!DD6,"")</f>
        <v/>
      </c>
      <c r="AF21" s="48" t="str">
        <f>IF('B-Daten'!DC6,'B-Daten'!DC6,"")</f>
        <v/>
      </c>
      <c r="AG21" s="30" t="str">
        <f t="shared" si="19"/>
        <v/>
      </c>
      <c r="AH21" s="32">
        <f>IF(SUM('B-Daten'!DH6:'B-Daten'!DI6)&gt;0,SUM('B-Daten'!DH6:'B-Daten'!DI6)/2,"")</f>
        <v>5.33</v>
      </c>
      <c r="AI21" s="32">
        <f>IF(SUM('B-Daten'!DL6:'B-Daten'!DM6)&gt;0,SUM('B-Daten'!DL6:'B-Daten'!DM6)/2,"")</f>
        <v>6.24</v>
      </c>
      <c r="AJ21" s="32" t="str">
        <f>TEXT('B-Daten'!DE6,"")</f>
        <v/>
      </c>
      <c r="AK21" s="166" t="str">
        <f>IF('B-Daten'!DF6,'B-Daten'!DF6,"")</f>
        <v/>
      </c>
      <c r="AL21" s="79" t="str">
        <f>IF('B-Daten'!DN6,'B-Daten'!DN6,"")</f>
        <v/>
      </c>
      <c r="AM21" s="30" t="str">
        <f>IF('B-Daten'!DO6,'B-Daten'!DO6,"")</f>
        <v/>
      </c>
      <c r="AN21" s="32" t="str">
        <f>IF('B-Daten'!DQ6,'B-Daten'!DQ6,"")</f>
        <v/>
      </c>
      <c r="AO21" s="48" t="str">
        <f>IF('B-Daten'!DP6,'B-Daten'!DP6,"")</f>
        <v/>
      </c>
      <c r="AP21" s="30" t="str">
        <f t="shared" si="20"/>
        <v/>
      </c>
      <c r="AQ21" s="32">
        <f>IF(SUM('B-Daten'!DU6:'B-Daten'!DV6)&gt;0,SUM('B-Daten'!DU6:'B-Daten'!DV6)/2,"")</f>
        <v>6.87</v>
      </c>
      <c r="AR21" s="32">
        <f>IF(SUM('B-Daten'!DY6:'B-Daten'!DZ6)&gt;0,SUM('B-Daten'!DY6:'B-Daten'!DZ6)/2,"")</f>
        <v>8.2749999999999986</v>
      </c>
      <c r="AS21" s="32" t="str">
        <f>TEXT('B-Daten'!DR6,"")</f>
        <v/>
      </c>
      <c r="AT21" s="166" t="str">
        <f>IF('B-Daten'!DS6,'B-Daten'!DS6,"")</f>
        <v/>
      </c>
      <c r="AU21" s="162">
        <f t="shared" si="21"/>
        <v>45082</v>
      </c>
      <c r="AV21" s="28" t="str">
        <f t="shared" si="22"/>
        <v>TTT</v>
      </c>
      <c r="AW21" s="79" t="str">
        <f>IF('B-Daten'!EA6,'B-Daten'!EA6,"")</f>
        <v/>
      </c>
      <c r="AX21" s="30" t="str">
        <f>IF('B-Daten'!EB6,'B-Daten'!EB6,"")</f>
        <v/>
      </c>
      <c r="AY21" s="32">
        <f>IF('B-Daten'!ED6,'B-Daten'!ED6,"")</f>
        <v>3.706</v>
      </c>
      <c r="AZ21" s="48">
        <f>IF('B-Daten'!EC6,'B-Daten'!EC6,"")</f>
        <v>1450</v>
      </c>
      <c r="BA21" s="30">
        <f t="shared" si="23"/>
        <v>391.25742039935238</v>
      </c>
      <c r="BB21" s="32">
        <f>IF(SUM('B-Daten'!EH6:'B-Daten'!EI6)&gt;0,SUM('B-Daten'!EH6:'B-Daten'!EI6)/2,"")</f>
        <v>0.39</v>
      </c>
      <c r="BC21" s="32">
        <f>IF(SUM('B-Daten'!EL6:'B-Daten'!EM6)&gt;0,SUM('B-Daten'!EL6:'B-Daten'!EM6)/2,"")</f>
        <v>0.65</v>
      </c>
      <c r="BD21" s="32" t="str">
        <f>TEXT('B-Daten'!EE6,"")</f>
        <v/>
      </c>
      <c r="BE21" s="166" t="str">
        <f>IF('B-Daten'!EF6,'B-Daten'!EF6,"")</f>
        <v/>
      </c>
      <c r="BF21" s="79" t="str">
        <f>IF('B-Daten'!EN6,'B-Daten'!EN6,"")</f>
        <v/>
      </c>
      <c r="BG21" s="30" t="str">
        <f>IF('B-Daten'!EO6,'B-Daten'!EO6,"")</f>
        <v/>
      </c>
      <c r="BH21" s="32">
        <f>IF('B-Daten'!EQ6,'B-Daten'!EQ6,"")</f>
        <v>3.706</v>
      </c>
      <c r="BI21" s="28">
        <f>IF('B-Daten'!EP6,'B-Daten'!EP6,"")</f>
        <v>1450</v>
      </c>
      <c r="BJ21" s="30">
        <f t="shared" si="24"/>
        <v>391.25742039935238</v>
      </c>
      <c r="BK21" s="32">
        <f>IF(SUM('B-Daten'!EU6:'B-Daten'!EV6)&gt;0,SUM('B-Daten'!EU6:'B-Daten'!EV6)/2,"")</f>
        <v>0.31</v>
      </c>
      <c r="BL21" s="32">
        <f>IF(SUM('B-Daten'!EY6:'B-Daten'!EZ6)&gt;0,SUM('B-Daten'!EY6:'B-Daten'!EZ6)/2,"")</f>
        <v>0.47</v>
      </c>
      <c r="BM21" s="32" t="str">
        <f>TEXT('B-Daten'!ER6,"")</f>
        <v/>
      </c>
      <c r="BN21" s="166" t="str">
        <f>IF('B-Daten'!ES6,'B-Daten'!ES6,"")</f>
        <v/>
      </c>
      <c r="BO21" s="162">
        <f t="shared" si="13"/>
        <v>45082</v>
      </c>
      <c r="BP21" s="29" t="str">
        <f t="shared" si="14"/>
        <v>TTT</v>
      </c>
      <c r="BQ21" s="218">
        <f>IF('B-Daten'!I6,'B-Daten'!I6,"")</f>
        <v>15321</v>
      </c>
      <c r="BR21" s="215">
        <f>IF('B-Daten'!CB6,'B-Daten'!CB6,"")</f>
        <v>7.67</v>
      </c>
      <c r="BS21" s="30">
        <f>IF('B-Daten'!CA6,'B-Daten'!CA6,"")</f>
        <v>23.25</v>
      </c>
      <c r="BT21" s="28" t="str">
        <f>IF('B-Daten'!CK6,'B-Daten'!CK6,"")</f>
        <v/>
      </c>
      <c r="BU21" s="28" t="str">
        <f>IF('B-Daten'!CR6,'B-Daten'!CR6,"")</f>
        <v/>
      </c>
      <c r="BV21" s="30">
        <f>IF('B-Daten'!CC6,'B-Daten'!CC6,"")</f>
        <v>14</v>
      </c>
      <c r="BW21" s="30">
        <f>IF('B-Daten'!CD6,'B-Daten'!CD6,"")</f>
        <v>31.2</v>
      </c>
      <c r="BX21" s="32">
        <f>IF('B-Daten'!CF6,'B-Daten'!CF6,"")</f>
        <v>6.44</v>
      </c>
      <c r="BY21" s="32">
        <f>IF('B-Daten'!CG6,'B-Daten'!CG6,"")</f>
        <v>2.0099999999999998</v>
      </c>
      <c r="BZ21" s="32">
        <f>IF('B-Daten'!CH6,'B-Daten'!CH6,"")</f>
        <v>0.17599999999999999</v>
      </c>
      <c r="CA21" s="32">
        <f>IF('B-Daten'!CI6,'B-Daten'!CI6,"")</f>
        <v>12.8</v>
      </c>
      <c r="CB21" s="32">
        <f>IF('B-Daten'!CJ6,'B-Daten'!CJ6,"")</f>
        <v>12.8</v>
      </c>
      <c r="CC21" s="32">
        <f>IF('B-Daten'!CE6,'B-Daten'!CE6,"")</f>
        <v>1.8</v>
      </c>
      <c r="CD21" s="28">
        <f>IF('B-Daten'!CL6,'B-Daten'!CL6,"")</f>
        <v>13</v>
      </c>
      <c r="CE21" s="29" t="str">
        <f>TEXT('B-Daten'!CO6,"")</f>
        <v/>
      </c>
      <c r="CF21" s="47">
        <f>IF('B-Daten'!N6,'B-Daten'!N6,"")</f>
        <v>0.13</v>
      </c>
      <c r="CG21" s="30" t="str">
        <f>IF('B-Daten'!O6,'B-Daten'!O6,"")</f>
        <v/>
      </c>
      <c r="CH21" s="30" t="str">
        <f>IF('B-Daten'!P6,'B-Daten'!P6,"")</f>
        <v/>
      </c>
      <c r="CI21" s="47" t="str">
        <f>IF('B-Daten'!Q6,'B-Daten'!Q6,"")</f>
        <v/>
      </c>
      <c r="CJ21" s="30">
        <f>IF('B-Daten'!R6&gt;0,'B-Daten'!R6,"")</f>
        <v>0.69</v>
      </c>
      <c r="CK21" s="30">
        <f>IF('B-Daten'!AX6&gt;0,'B-Daten'!AX6,"")</f>
        <v>2.78</v>
      </c>
      <c r="CL21" s="30" t="str">
        <f>IF('B-Daten'!S6,'B-Daten'!S6,"")</f>
        <v/>
      </c>
      <c r="CM21" s="30" t="str">
        <f>IF('B-Daten'!BS6,'B-Daten'!BS6,"")</f>
        <v/>
      </c>
      <c r="CN21" s="30" t="str">
        <f>IF('B-Daten'!M6,'B-Daten'!M6,"")</f>
        <v/>
      </c>
      <c r="CO21" s="31"/>
      <c r="CP21" s="90">
        <f>IF(SUM('B-Daten'!AN6:AO6)&gt;0,SUM('B-Daten'!AN6:AO6),"")</f>
        <v>7236</v>
      </c>
      <c r="CQ21" s="33" t="str">
        <f>TEXT('B-Daten'!AF6,"")</f>
        <v/>
      </c>
      <c r="CV21" s="60">
        <f t="shared" si="15"/>
        <v>45082</v>
      </c>
      <c r="CW21" s="58">
        <v>4.96</v>
      </c>
      <c r="CX21" s="58">
        <v>80</v>
      </c>
      <c r="CY21" s="58">
        <v>60</v>
      </c>
      <c r="CZ21" s="58">
        <v>150</v>
      </c>
    </row>
    <row r="22" spans="1:104" ht="9" customHeight="1" x14ac:dyDescent="0.2">
      <c r="A22" s="101">
        <f>IF('B-Daten'!A7,'B-Daten'!A7,"")</f>
        <v>45083</v>
      </c>
      <c r="B22" s="34" t="str">
        <f t="shared" si="12"/>
        <v>TTT</v>
      </c>
      <c r="C22" s="49">
        <f>IF('B-Daten'!B7,'B-Daten'!B7,"")</f>
        <v>0.375</v>
      </c>
      <c r="D22" s="28">
        <f>IF('B-Daten'!C7,'B-Daten'!C7,"")</f>
        <v>1</v>
      </c>
      <c r="E22" s="28" t="str">
        <f>IF('B-Daten'!F7,'B-Daten'!F7,"")</f>
        <v/>
      </c>
      <c r="F22" s="30">
        <f>IF('B-Daten'!D7,'B-Daten'!D7,"")</f>
        <v>18</v>
      </c>
      <c r="G22" s="166">
        <f>IF('B-Daten'!E7,'B-Daten'!E7,"")</f>
        <v>29</v>
      </c>
      <c r="H22" s="83" t="str">
        <f>IF('B-Daten'!BA7,'B-Daten'!BA7,"")</f>
        <v/>
      </c>
      <c r="I22" s="30" t="str">
        <f>IF('B-Daten'!BB7,'B-Daten'!BB7,"")</f>
        <v/>
      </c>
      <c r="J22" s="177">
        <f>IF('B-Daten'!G7,'B-Daten'!G7,"")</f>
        <v>13342.16</v>
      </c>
      <c r="K22" s="48">
        <f t="shared" si="16"/>
        <v>13342.16</v>
      </c>
      <c r="L22" s="180" t="str">
        <f>IF('B-Daten'!H7,'B-Daten'!H7,"")</f>
        <v/>
      </c>
      <c r="M22" s="28" t="str">
        <f>IF('B-Daten'!BK7,'B-Daten'!BK7,"")</f>
        <v/>
      </c>
      <c r="N22" s="30" t="str">
        <f>IF('B-Daten'!J7,'B-Daten'!J7,"")</f>
        <v/>
      </c>
      <c r="O22" s="30" t="str">
        <f>IF('B-Daten'!K7,'B-Daten'!K7,"")</f>
        <v/>
      </c>
      <c r="P22" s="30" t="str">
        <f>IF('B-Daten'!L7,'B-Daten'!L7,"")</f>
        <v/>
      </c>
      <c r="Q22" s="48" t="str">
        <f>IF('B-Daten'!BC7,'B-Daten'!BC7,"")</f>
        <v/>
      </c>
      <c r="R22" s="48" t="str">
        <f>IF('B-Daten'!BD7,'B-Daten'!BD7,"")</f>
        <v/>
      </c>
      <c r="S22" s="30" t="str">
        <f>IF('B-Daten'!BF7,'B-Daten'!BF7,"")</f>
        <v/>
      </c>
      <c r="T22" s="30" t="str">
        <f>IF('B-Daten'!BG7,'B-Daten'!BG7,"")</f>
        <v/>
      </c>
      <c r="U22" s="32" t="str">
        <f>IF('B-Daten'!BH7,'B-Daten'!BH7,"")</f>
        <v/>
      </c>
      <c r="V22" s="30" t="str">
        <f>IF('B-Daten'!BI7,'B-Daten'!BI7,"")</f>
        <v/>
      </c>
      <c r="W22" s="30" t="str">
        <f>IF('B-Daten'!BE7,'B-Daten'!BE7,"")</f>
        <v/>
      </c>
      <c r="X22" s="28" t="str">
        <f>IF('B-Daten'!BJ7,'B-Daten'!BJ7,"")</f>
        <v/>
      </c>
      <c r="Y22" s="28" t="str">
        <f>IF('B-Daten'!BL7,'B-Daten'!BL7,"")</f>
        <v/>
      </c>
      <c r="Z22" s="198" t="str">
        <f>IF('B-Daten'!BO7,'B-Daten'!BO7,"")</f>
        <v/>
      </c>
      <c r="AA22" s="162">
        <f t="shared" si="17"/>
        <v>45083</v>
      </c>
      <c r="AB22" s="29" t="str">
        <f t="shared" si="18"/>
        <v>TTT</v>
      </c>
      <c r="AC22" s="79" t="str">
        <f>IF('B-Daten'!DA7,'B-Daten'!DA7,"")</f>
        <v/>
      </c>
      <c r="AD22" s="30" t="str">
        <f>IF('B-Daten'!DB7,'B-Daten'!DB7,"")</f>
        <v/>
      </c>
      <c r="AE22" s="32" t="str">
        <f>IF('B-Daten'!DD7,'B-Daten'!DD7,"")</f>
        <v/>
      </c>
      <c r="AF22" s="48" t="str">
        <f>IF('B-Daten'!DC7,'B-Daten'!DC7,"")</f>
        <v/>
      </c>
      <c r="AG22" s="30" t="str">
        <f t="shared" si="19"/>
        <v/>
      </c>
      <c r="AH22" s="32">
        <f>IF(SUM('B-Daten'!DH7:'B-Daten'!DI7)&gt;0,SUM('B-Daten'!DH7:'B-Daten'!DI7)/2,"")</f>
        <v>5.15</v>
      </c>
      <c r="AI22" s="32">
        <f>IF(SUM('B-Daten'!DL7:'B-Daten'!DM7)&gt;0,SUM('B-Daten'!DL7:'B-Daten'!DM7)/2,"")</f>
        <v>5.88</v>
      </c>
      <c r="AJ22" s="32" t="str">
        <f>TEXT('B-Daten'!DE7,"")</f>
        <v/>
      </c>
      <c r="AK22" s="166" t="str">
        <f>IF('B-Daten'!DF7,'B-Daten'!DF7,"")</f>
        <v/>
      </c>
      <c r="AL22" s="79" t="str">
        <f>IF('B-Daten'!DN7,'B-Daten'!DN7,"")</f>
        <v/>
      </c>
      <c r="AM22" s="30" t="str">
        <f>IF('B-Daten'!DO7,'B-Daten'!DO7,"")</f>
        <v/>
      </c>
      <c r="AN22" s="32" t="str">
        <f>IF('B-Daten'!DQ7,'B-Daten'!DQ7,"")</f>
        <v/>
      </c>
      <c r="AO22" s="48" t="str">
        <f>IF('B-Daten'!DP7,'B-Daten'!DP7,"")</f>
        <v/>
      </c>
      <c r="AP22" s="30" t="str">
        <f t="shared" si="20"/>
        <v/>
      </c>
      <c r="AQ22" s="32">
        <f>IF(SUM('B-Daten'!DU7:'B-Daten'!DV7)&gt;0,SUM('B-Daten'!DU7:'B-Daten'!DV7)/2,"")</f>
        <v>7.07</v>
      </c>
      <c r="AR22" s="32">
        <f>IF(SUM('B-Daten'!DY7:'B-Daten'!DZ7)&gt;0,SUM('B-Daten'!DY7:'B-Daten'!DZ7)/2,"")</f>
        <v>8.3150000000000013</v>
      </c>
      <c r="AS22" s="32" t="str">
        <f>TEXT('B-Daten'!DR7,"")</f>
        <v/>
      </c>
      <c r="AT22" s="166" t="str">
        <f>IF('B-Daten'!DS7,'B-Daten'!DS7,"")</f>
        <v/>
      </c>
      <c r="AU22" s="162">
        <f t="shared" si="21"/>
        <v>45083</v>
      </c>
      <c r="AV22" s="28" t="str">
        <f t="shared" si="22"/>
        <v>TTT</v>
      </c>
      <c r="AW22" s="79" t="str">
        <f>IF('B-Daten'!EA7,'B-Daten'!EA7,"")</f>
        <v/>
      </c>
      <c r="AX22" s="30" t="str">
        <f>IF('B-Daten'!EB7,'B-Daten'!EB7,"")</f>
        <v/>
      </c>
      <c r="AY22" s="32" t="str">
        <f>IF('B-Daten'!ED7,'B-Daten'!ED7,"")</f>
        <v/>
      </c>
      <c r="AZ22" s="48" t="str">
        <f>IF('B-Daten'!EC7,'B-Daten'!EC7,"")</f>
        <v/>
      </c>
      <c r="BA22" s="30" t="str">
        <f t="shared" si="23"/>
        <v/>
      </c>
      <c r="BB22" s="32">
        <f>IF(SUM('B-Daten'!EH7:'B-Daten'!EI7)&gt;0,SUM('B-Daten'!EH7:'B-Daten'!EI7)/2,"")</f>
        <v>0.4</v>
      </c>
      <c r="BC22" s="32">
        <f>IF(SUM('B-Daten'!EL7:'B-Daten'!EM7)&gt;0,SUM('B-Daten'!EL7:'B-Daten'!EM7)/2,"")</f>
        <v>0.61</v>
      </c>
      <c r="BD22" s="32" t="str">
        <f>TEXT('B-Daten'!EE7,"")</f>
        <v>trend-</v>
      </c>
      <c r="BE22" s="166" t="str">
        <f>IF('B-Daten'!EF7,'B-Daten'!EF7,"")</f>
        <v/>
      </c>
      <c r="BF22" s="79" t="str">
        <f>IF('B-Daten'!EN7,'B-Daten'!EN7,"")</f>
        <v/>
      </c>
      <c r="BG22" s="30" t="str">
        <f>IF('B-Daten'!EO7,'B-Daten'!EO7,"")</f>
        <v/>
      </c>
      <c r="BH22" s="32" t="str">
        <f>IF('B-Daten'!EQ7,'B-Daten'!EQ7,"")</f>
        <v/>
      </c>
      <c r="BI22" s="28" t="str">
        <f>IF('B-Daten'!EP7,'B-Daten'!EP7,"")</f>
        <v/>
      </c>
      <c r="BJ22" s="30" t="str">
        <f t="shared" si="24"/>
        <v/>
      </c>
      <c r="BK22" s="32">
        <f>IF(SUM('B-Daten'!EU7:'B-Daten'!EV7)&gt;0,SUM('B-Daten'!EU7:'B-Daten'!EV7)/2,"")</f>
        <v>0.35</v>
      </c>
      <c r="BL22" s="32">
        <f>IF(SUM('B-Daten'!EY7:'B-Daten'!EZ7)&gt;0,SUM('B-Daten'!EY7:'B-Daten'!EZ7)/2,"")</f>
        <v>0.43000000000000005</v>
      </c>
      <c r="BM22" s="32" t="str">
        <f>TEXT('B-Daten'!ER7,"")</f>
        <v>trend-</v>
      </c>
      <c r="BN22" s="166" t="str">
        <f>IF('B-Daten'!ES7,'B-Daten'!ES7,"")</f>
        <v/>
      </c>
      <c r="BO22" s="162">
        <f t="shared" si="13"/>
        <v>45083</v>
      </c>
      <c r="BP22" s="29" t="str">
        <f t="shared" si="14"/>
        <v>TTT</v>
      </c>
      <c r="BQ22" s="218">
        <f>IF('B-Daten'!I7,'B-Daten'!I7,"")</f>
        <v>14147.34</v>
      </c>
      <c r="BR22" s="215">
        <f>IF('B-Daten'!CB7,'B-Daten'!CB7,"")</f>
        <v>7.65</v>
      </c>
      <c r="BS22" s="30">
        <f>IF('B-Daten'!CA7,'B-Daten'!CA7,"")</f>
        <v>23.2</v>
      </c>
      <c r="BT22" s="28" t="str">
        <f>IF('B-Daten'!CK7,'B-Daten'!CK7,"")</f>
        <v/>
      </c>
      <c r="BU22" s="28" t="str">
        <f>IF('B-Daten'!CR7,'B-Daten'!CR7,"")</f>
        <v/>
      </c>
      <c r="BV22" s="30">
        <f>IF('B-Daten'!CC7,'B-Daten'!CC7,"")</f>
        <v>34</v>
      </c>
      <c r="BW22" s="30">
        <f>IF('B-Daten'!CD7,'B-Daten'!CD7,"")</f>
        <v>35.9</v>
      </c>
      <c r="BX22" s="32">
        <f>IF('B-Daten'!CF7,'B-Daten'!CF7,"")</f>
        <v>6.64</v>
      </c>
      <c r="BY22" s="32">
        <f>IF('B-Daten'!CG7,'B-Daten'!CG7,"")</f>
        <v>2.11</v>
      </c>
      <c r="BZ22" s="32">
        <f>IF('B-Daten'!CH7,'B-Daten'!CH7,"")</f>
        <v>0.17199999999999999</v>
      </c>
      <c r="CA22" s="32">
        <f>IF('B-Daten'!CI7,'B-Daten'!CI7,"")</f>
        <v>13.2</v>
      </c>
      <c r="CB22" s="32">
        <f>IF('B-Daten'!CJ7,'B-Daten'!CJ7,"")</f>
        <v>13.2</v>
      </c>
      <c r="CC22" s="32" t="str">
        <f>IF('B-Daten'!CE7,'B-Daten'!CE7,"")</f>
        <v/>
      </c>
      <c r="CD22" s="28">
        <f>IF('B-Daten'!CL7,'B-Daten'!CL7,"")</f>
        <v>22</v>
      </c>
      <c r="CE22" s="29" t="str">
        <f>TEXT('B-Daten'!CO7,"")</f>
        <v/>
      </c>
      <c r="CF22" s="47" t="str">
        <f>IF('B-Daten'!N7,'B-Daten'!N7,"")</f>
        <v/>
      </c>
      <c r="CG22" s="30" t="str">
        <f>IF('B-Daten'!O7,'B-Daten'!O7,"")</f>
        <v/>
      </c>
      <c r="CH22" s="30" t="str">
        <f>IF('B-Daten'!P7,'B-Daten'!P7,"")</f>
        <v/>
      </c>
      <c r="CI22" s="47" t="str">
        <f>IF('B-Daten'!Q7,'B-Daten'!Q7,"")</f>
        <v/>
      </c>
      <c r="CJ22" s="30">
        <f>IF('B-Daten'!R7&gt;0,'B-Daten'!R7,"")</f>
        <v>0.69</v>
      </c>
      <c r="CK22" s="30">
        <f>IF('B-Daten'!AX7&gt;0,'B-Daten'!AX7,"")</f>
        <v>2.78</v>
      </c>
      <c r="CL22" s="30" t="str">
        <f>IF('B-Daten'!S7,'B-Daten'!S7,"")</f>
        <v/>
      </c>
      <c r="CM22" s="30" t="str">
        <f>IF('B-Daten'!BS7,'B-Daten'!BS7,"")</f>
        <v/>
      </c>
      <c r="CN22" s="30" t="str">
        <f>IF('B-Daten'!M7,'B-Daten'!M7,"")</f>
        <v/>
      </c>
      <c r="CO22" s="31"/>
      <c r="CP22" s="90">
        <f>IF(SUM('B-Daten'!AN7:AO7)&gt;0,SUM('B-Daten'!AN7:AO7),"")</f>
        <v>7078</v>
      </c>
      <c r="CQ22" s="33" t="str">
        <f>TEXT('B-Daten'!AF7,"")</f>
        <v/>
      </c>
      <c r="CV22" s="60">
        <f t="shared" si="15"/>
        <v>45083</v>
      </c>
      <c r="CW22" s="58">
        <v>4.96</v>
      </c>
      <c r="CX22" s="58">
        <v>80</v>
      </c>
      <c r="CY22" s="58">
        <v>60</v>
      </c>
      <c r="CZ22" s="58">
        <v>150</v>
      </c>
    </row>
    <row r="23" spans="1:104" ht="9" customHeight="1" x14ac:dyDescent="0.2">
      <c r="A23" s="101">
        <f>IF('B-Daten'!A8,'B-Daten'!A8,"")</f>
        <v>45084</v>
      </c>
      <c r="B23" s="34" t="str">
        <f t="shared" si="12"/>
        <v>TTT</v>
      </c>
      <c r="C23" s="49">
        <f>IF('B-Daten'!B8,'B-Daten'!B8,"")</f>
        <v>0.375</v>
      </c>
      <c r="D23" s="28">
        <f>IF('B-Daten'!C8,'B-Daten'!C8,"")</f>
        <v>1</v>
      </c>
      <c r="E23" s="28" t="str">
        <f>IF('B-Daten'!F8,'B-Daten'!F8,"")</f>
        <v/>
      </c>
      <c r="F23" s="30">
        <f>IF('B-Daten'!D8,'B-Daten'!D8,"")</f>
        <v>19</v>
      </c>
      <c r="G23" s="166">
        <f>IF('B-Daten'!E8,'B-Daten'!E8,"")</f>
        <v>27</v>
      </c>
      <c r="H23" s="83" t="str">
        <f>IF('B-Daten'!BA8,'B-Daten'!BA8,"")</f>
        <v/>
      </c>
      <c r="I23" s="30" t="str">
        <f>IF('B-Daten'!BB8,'B-Daten'!BB8,"")</f>
        <v/>
      </c>
      <c r="J23" s="177">
        <f>IF('B-Daten'!G8,'B-Daten'!G8,"")</f>
        <v>13544.53</v>
      </c>
      <c r="K23" s="48">
        <f t="shared" si="16"/>
        <v>13544.53</v>
      </c>
      <c r="L23" s="180" t="str">
        <f>IF('B-Daten'!H8,'B-Daten'!H8,"")</f>
        <v/>
      </c>
      <c r="M23" s="28" t="str">
        <f>IF('B-Daten'!BK8,'B-Daten'!BK8,"")</f>
        <v/>
      </c>
      <c r="N23" s="30" t="str">
        <f>IF('B-Daten'!J8,'B-Daten'!J8,"")</f>
        <v/>
      </c>
      <c r="O23" s="30">
        <f>IF('B-Daten'!K8,'B-Daten'!K8,"")</f>
        <v>7</v>
      </c>
      <c r="P23" s="30" t="str">
        <f>IF('B-Daten'!L8,'B-Daten'!L8,"")</f>
        <v/>
      </c>
      <c r="Q23" s="48">
        <f>IF('B-Daten'!BC8,'B-Daten'!BC8,"")</f>
        <v>379</v>
      </c>
      <c r="R23" s="48">
        <f>IF('B-Daten'!BD8,'B-Daten'!BD8,"")</f>
        <v>478</v>
      </c>
      <c r="S23" s="30">
        <f>IF('B-Daten'!BF8,'B-Daten'!BF8,"")</f>
        <v>16</v>
      </c>
      <c r="T23" s="30">
        <f>IF('B-Daten'!BG8,'B-Daten'!BG8,"")</f>
        <v>0.64400000000000002</v>
      </c>
      <c r="U23" s="32">
        <f>IF('B-Daten'!BH8,'B-Daten'!BH8,"")</f>
        <v>0.14399999999999999</v>
      </c>
      <c r="V23" s="30">
        <f>IF('B-Daten'!BI8,'B-Daten'!BI8,"")</f>
        <v>69.7</v>
      </c>
      <c r="W23" s="30">
        <f>IF('B-Daten'!BE8,'B-Daten'!BE8,"")</f>
        <v>6.14</v>
      </c>
      <c r="X23" s="28">
        <f>IF('B-Daten'!BJ8,'B-Daten'!BJ8,"")</f>
        <v>69.7</v>
      </c>
      <c r="Y23" s="28">
        <f>IF('B-Daten'!BL8,'B-Daten'!BL8,"")</f>
        <v>299</v>
      </c>
      <c r="Z23" s="198">
        <f>IF('B-Daten'!BO8,'B-Daten'!BO8,"")</f>
        <v>1</v>
      </c>
      <c r="AA23" s="162">
        <f t="shared" si="17"/>
        <v>45084</v>
      </c>
      <c r="AB23" s="29" t="str">
        <f t="shared" si="18"/>
        <v>TTT</v>
      </c>
      <c r="AC23" s="79" t="str">
        <f>IF('B-Daten'!DA8,'B-Daten'!DA8,"")</f>
        <v/>
      </c>
      <c r="AD23" s="30" t="str">
        <f>IF('B-Daten'!DB8,'B-Daten'!DB8,"")</f>
        <v/>
      </c>
      <c r="AE23" s="32" t="str">
        <f>IF('B-Daten'!DD8,'B-Daten'!DD8,"")</f>
        <v/>
      </c>
      <c r="AF23" s="48" t="str">
        <f>IF('B-Daten'!DC8,'B-Daten'!DC8,"")</f>
        <v/>
      </c>
      <c r="AG23" s="30" t="str">
        <f t="shared" si="19"/>
        <v/>
      </c>
      <c r="AH23" s="32">
        <f>IF(SUM('B-Daten'!DH8:'B-Daten'!DI8)&gt;0,SUM('B-Daten'!DH8:'B-Daten'!DI8)/2,"")</f>
        <v>4.93</v>
      </c>
      <c r="AI23" s="32">
        <f>IF(SUM('B-Daten'!DL8:'B-Daten'!DM8)&gt;0,SUM('B-Daten'!DL8:'B-Daten'!DM8)/2,"")</f>
        <v>5.83</v>
      </c>
      <c r="AJ23" s="32" t="str">
        <f>TEXT('B-Daten'!DE8,"")</f>
        <v/>
      </c>
      <c r="AK23" s="166" t="str">
        <f>IF('B-Daten'!DF8,'B-Daten'!DF8,"")</f>
        <v/>
      </c>
      <c r="AL23" s="79" t="str">
        <f>IF('B-Daten'!DN8,'B-Daten'!DN8,"")</f>
        <v/>
      </c>
      <c r="AM23" s="30" t="str">
        <f>IF('B-Daten'!DO8,'B-Daten'!DO8,"")</f>
        <v/>
      </c>
      <c r="AN23" s="32" t="str">
        <f>IF('B-Daten'!DQ8,'B-Daten'!DQ8,"")</f>
        <v/>
      </c>
      <c r="AO23" s="48" t="str">
        <f>IF('B-Daten'!DP8,'B-Daten'!DP8,"")</f>
        <v/>
      </c>
      <c r="AP23" s="30" t="str">
        <f t="shared" si="20"/>
        <v/>
      </c>
      <c r="AQ23" s="32">
        <f>IF(SUM('B-Daten'!DU8:'B-Daten'!DV8)&gt;0,SUM('B-Daten'!DU8:'B-Daten'!DV8)/2,"")</f>
        <v>6.915</v>
      </c>
      <c r="AR23" s="32">
        <f>IF(SUM('B-Daten'!DY8:'B-Daten'!DZ8)&gt;0,SUM('B-Daten'!DY8:'B-Daten'!DZ8)/2,"")</f>
        <v>8.5949999999999989</v>
      </c>
      <c r="AS23" s="32" t="str">
        <f>TEXT('B-Daten'!DR8,"")</f>
        <v/>
      </c>
      <c r="AT23" s="166" t="str">
        <f>IF('B-Daten'!DS8,'B-Daten'!DS8,"")</f>
        <v/>
      </c>
      <c r="AU23" s="162">
        <f t="shared" si="21"/>
        <v>45084</v>
      </c>
      <c r="AV23" s="28" t="str">
        <f t="shared" si="22"/>
        <v>TTT</v>
      </c>
      <c r="AW23" s="79" t="str">
        <f>IF('B-Daten'!EA8,'B-Daten'!EA8,"")</f>
        <v/>
      </c>
      <c r="AX23" s="30" t="str">
        <f>IF('B-Daten'!EB8,'B-Daten'!EB8,"")</f>
        <v/>
      </c>
      <c r="AY23" s="32" t="str">
        <f>IF('B-Daten'!ED8,'B-Daten'!ED8,"")</f>
        <v/>
      </c>
      <c r="AZ23" s="48" t="str">
        <f>IF('B-Daten'!EC8,'B-Daten'!EC8,"")</f>
        <v/>
      </c>
      <c r="BA23" s="30" t="str">
        <f t="shared" si="23"/>
        <v/>
      </c>
      <c r="BB23" s="32">
        <f>IF(SUM('B-Daten'!EH8:'B-Daten'!EI8)&gt;0,SUM('B-Daten'!EH8:'B-Daten'!EI8)/2,"")</f>
        <v>0.42</v>
      </c>
      <c r="BC23" s="32">
        <f>IF(SUM('B-Daten'!EL8:'B-Daten'!EM8)&gt;0,SUM('B-Daten'!EL8:'B-Daten'!EM8)/2,"")</f>
        <v>0.69</v>
      </c>
      <c r="BD23" s="32" t="str">
        <f>TEXT('B-Daten'!EE8,"")</f>
        <v/>
      </c>
      <c r="BE23" s="166" t="str">
        <f>IF('B-Daten'!EF8,'B-Daten'!EF8,"")</f>
        <v/>
      </c>
      <c r="BF23" s="79" t="str">
        <f>IF('B-Daten'!EN8,'B-Daten'!EN8,"")</f>
        <v/>
      </c>
      <c r="BG23" s="30" t="str">
        <f>IF('B-Daten'!EO8,'B-Daten'!EO8,"")</f>
        <v/>
      </c>
      <c r="BH23" s="32" t="str">
        <f>IF('B-Daten'!EQ8,'B-Daten'!EQ8,"")</f>
        <v/>
      </c>
      <c r="BI23" s="28" t="str">
        <f>IF('B-Daten'!EP8,'B-Daten'!EP8,"")</f>
        <v/>
      </c>
      <c r="BJ23" s="30" t="str">
        <f t="shared" si="24"/>
        <v/>
      </c>
      <c r="BK23" s="32">
        <f>IF(SUM('B-Daten'!EU8:'B-Daten'!EV8)&gt;0,SUM('B-Daten'!EU8:'B-Daten'!EV8)/2,"")</f>
        <v>0.34499999999999997</v>
      </c>
      <c r="BL23" s="32">
        <f>IF(SUM('B-Daten'!EY8:'B-Daten'!EZ8)&gt;0,SUM('B-Daten'!EY8:'B-Daten'!EZ8)/2,"")</f>
        <v>0.42500000000000004</v>
      </c>
      <c r="BM23" s="32" t="str">
        <f>TEXT('B-Daten'!ER8,"")</f>
        <v/>
      </c>
      <c r="BN23" s="166" t="str">
        <f>IF('B-Daten'!ES8,'B-Daten'!ES8,"")</f>
        <v/>
      </c>
      <c r="BO23" s="162">
        <f t="shared" si="13"/>
        <v>45084</v>
      </c>
      <c r="BP23" s="29" t="str">
        <f t="shared" si="14"/>
        <v>TTT</v>
      </c>
      <c r="BQ23" s="218">
        <f>IF('B-Daten'!I8,'B-Daten'!I8,"")</f>
        <v>14327.15</v>
      </c>
      <c r="BR23" s="215">
        <f>IF('B-Daten'!CB8,'B-Daten'!CB8,"")</f>
        <v>7.69</v>
      </c>
      <c r="BS23" s="30">
        <f>IF('B-Daten'!CA8,'B-Daten'!CA8,"")</f>
        <v>23.31</v>
      </c>
      <c r="BT23" s="28" t="str">
        <f>IF('B-Daten'!CK8,'B-Daten'!CK8,"")</f>
        <v/>
      </c>
      <c r="BU23" s="28" t="str">
        <f>IF('B-Daten'!CR8,'B-Daten'!CR8,"")</f>
        <v/>
      </c>
      <c r="BV23" s="30">
        <f>IF('B-Daten'!CC8,'B-Daten'!CC8,"")</f>
        <v>1</v>
      </c>
      <c r="BW23" s="30">
        <f>IF('B-Daten'!CD8,'B-Daten'!CD8,"")</f>
        <v>106</v>
      </c>
      <c r="BX23" s="32">
        <f>IF('B-Daten'!CF8,'B-Daten'!CF8,"")</f>
        <v>6.88</v>
      </c>
      <c r="BY23" s="32">
        <f>IF('B-Daten'!CG8,'B-Daten'!CG8,"")</f>
        <v>2.42</v>
      </c>
      <c r="BZ23" s="32">
        <f>IF('B-Daten'!CH8,'B-Daten'!CH8,"")</f>
        <v>0.17699999999999999</v>
      </c>
      <c r="CA23" s="32">
        <f>IF('B-Daten'!CI8,'B-Daten'!CI8,"")</f>
        <v>15.5</v>
      </c>
      <c r="CB23" s="32">
        <f>IF('B-Daten'!CJ8,'B-Daten'!CJ8,"")</f>
        <v>15.5</v>
      </c>
      <c r="CC23" s="32">
        <f>IF('B-Daten'!CE8,'B-Daten'!CE8,"")</f>
        <v>3.99</v>
      </c>
      <c r="CD23" s="28">
        <f>IF('B-Daten'!CL8,'B-Daten'!CL8,"")</f>
        <v>136</v>
      </c>
      <c r="CE23" s="29" t="str">
        <f>TEXT('B-Daten'!CO8,"")</f>
        <v/>
      </c>
      <c r="CF23" s="47" t="str">
        <f>IF('B-Daten'!N8,'B-Daten'!N8,"")</f>
        <v/>
      </c>
      <c r="CG23" s="30" t="str">
        <f>IF('B-Daten'!O8,'B-Daten'!O8,"")</f>
        <v/>
      </c>
      <c r="CH23" s="30" t="str">
        <f>IF('B-Daten'!P8,'B-Daten'!P8,"")</f>
        <v/>
      </c>
      <c r="CI23" s="47" t="str">
        <f>IF('B-Daten'!Q8,'B-Daten'!Q8,"")</f>
        <v/>
      </c>
      <c r="CJ23" s="30">
        <f>IF('B-Daten'!R8&gt;0,'B-Daten'!R8,"")</f>
        <v>0.69</v>
      </c>
      <c r="CK23" s="30">
        <f>IF('B-Daten'!AX8&gt;0,'B-Daten'!AX8,"")</f>
        <v>2.78</v>
      </c>
      <c r="CL23" s="30" t="str">
        <f>IF('B-Daten'!S8,'B-Daten'!S8,"")</f>
        <v/>
      </c>
      <c r="CM23" s="30" t="str">
        <f>IF('B-Daten'!BS8,'B-Daten'!BS8,"")</f>
        <v/>
      </c>
      <c r="CN23" s="30">
        <f>IF('B-Daten'!M8,'B-Daten'!M8,"")</f>
        <v>14</v>
      </c>
      <c r="CO23" s="31"/>
      <c r="CP23" s="90">
        <f>IF(SUM('B-Daten'!AN8:AO8)&gt;0,SUM('B-Daten'!AN8:AO8),"")</f>
        <v>6911</v>
      </c>
      <c r="CQ23" s="33" t="str">
        <f>TEXT('B-Daten'!AF8,"")</f>
        <v/>
      </c>
      <c r="CV23" s="60">
        <f t="shared" si="15"/>
        <v>45084</v>
      </c>
      <c r="CW23" s="58">
        <v>4.96</v>
      </c>
      <c r="CX23" s="58">
        <v>80</v>
      </c>
      <c r="CY23" s="58">
        <v>60</v>
      </c>
      <c r="CZ23" s="58">
        <v>150</v>
      </c>
    </row>
    <row r="24" spans="1:104" ht="9" customHeight="1" x14ac:dyDescent="0.2">
      <c r="A24" s="101">
        <f>IF('B-Daten'!A9,'B-Daten'!A9,"")</f>
        <v>45085</v>
      </c>
      <c r="B24" s="34" t="str">
        <f t="shared" si="12"/>
        <v>TTT</v>
      </c>
      <c r="C24" s="49" t="str">
        <f>IF('B-Daten'!B9,'B-Daten'!B9,"")</f>
        <v/>
      </c>
      <c r="D24" s="28" t="str">
        <f>IF('B-Daten'!C9,'B-Daten'!C9,"")</f>
        <v/>
      </c>
      <c r="E24" s="28" t="str">
        <f>IF('B-Daten'!F9,'B-Daten'!F9,"")</f>
        <v/>
      </c>
      <c r="F24" s="30" t="str">
        <f>IF('B-Daten'!D9,'B-Daten'!D9,"")</f>
        <v/>
      </c>
      <c r="G24" s="166" t="str">
        <f>IF('B-Daten'!E9,'B-Daten'!E9,"")</f>
        <v/>
      </c>
      <c r="H24" s="83" t="str">
        <f>IF('B-Daten'!BA9,'B-Daten'!BA9,"")</f>
        <v/>
      </c>
      <c r="I24" s="30" t="str">
        <f>IF('B-Daten'!BB9,'B-Daten'!BB9,"")</f>
        <v/>
      </c>
      <c r="J24" s="177">
        <f>IF('B-Daten'!G9,'B-Daten'!G9,"")</f>
        <v>13701.9</v>
      </c>
      <c r="K24" s="48" t="str">
        <f t="shared" si="16"/>
        <v/>
      </c>
      <c r="L24" s="180" t="str">
        <f>IF('B-Daten'!H9,'B-Daten'!H9,"")</f>
        <v/>
      </c>
      <c r="M24" s="28" t="str">
        <f>IF('B-Daten'!BK9,'B-Daten'!BK9,"")</f>
        <v/>
      </c>
      <c r="N24" s="30">
        <f>IF('B-Daten'!J9,'B-Daten'!J9,"")</f>
        <v>2</v>
      </c>
      <c r="O24" s="30" t="str">
        <f>IF('B-Daten'!K9,'B-Daten'!K9,"")</f>
        <v/>
      </c>
      <c r="P24" s="30" t="str">
        <f>IF('B-Daten'!L9,'B-Daten'!L9,"")</f>
        <v/>
      </c>
      <c r="Q24" s="48" t="str">
        <f>IF('B-Daten'!BC9,'B-Daten'!BC9,"")</f>
        <v/>
      </c>
      <c r="R24" s="48" t="str">
        <f>IF('B-Daten'!BD9,'B-Daten'!BD9,"")</f>
        <v/>
      </c>
      <c r="S24" s="30" t="str">
        <f>IF('B-Daten'!BF9,'B-Daten'!BF9,"")</f>
        <v/>
      </c>
      <c r="T24" s="30" t="str">
        <f>IF('B-Daten'!BG9,'B-Daten'!BG9,"")</f>
        <v/>
      </c>
      <c r="U24" s="32" t="str">
        <f>IF('B-Daten'!BH9,'B-Daten'!BH9,"")</f>
        <v/>
      </c>
      <c r="V24" s="30" t="str">
        <f>IF('B-Daten'!BI9,'B-Daten'!BI9,"")</f>
        <v/>
      </c>
      <c r="W24" s="30" t="str">
        <f>IF('B-Daten'!BE9,'B-Daten'!BE9,"")</f>
        <v/>
      </c>
      <c r="X24" s="28" t="str">
        <f>IF('B-Daten'!BJ9,'B-Daten'!BJ9,"")</f>
        <v/>
      </c>
      <c r="Y24" s="28" t="str">
        <f>IF('B-Daten'!BL9,'B-Daten'!BL9,"")</f>
        <v/>
      </c>
      <c r="Z24" s="198" t="str">
        <f>IF('B-Daten'!BO9,'B-Daten'!BO9,"")</f>
        <v/>
      </c>
      <c r="AA24" s="162">
        <f t="shared" si="17"/>
        <v>45085</v>
      </c>
      <c r="AB24" s="29" t="str">
        <f t="shared" si="18"/>
        <v>TTT</v>
      </c>
      <c r="AC24" s="79" t="str">
        <f>IF('B-Daten'!DA9,'B-Daten'!DA9,"")</f>
        <v/>
      </c>
      <c r="AD24" s="30" t="str">
        <f>IF('B-Daten'!DB9,'B-Daten'!DB9,"")</f>
        <v/>
      </c>
      <c r="AE24" s="32" t="str">
        <f>IF('B-Daten'!DD9,'B-Daten'!DD9,"")</f>
        <v/>
      </c>
      <c r="AF24" s="48" t="str">
        <f>IF('B-Daten'!DC9,'B-Daten'!DC9,"")</f>
        <v/>
      </c>
      <c r="AG24" s="30" t="str">
        <f t="shared" si="19"/>
        <v/>
      </c>
      <c r="AH24" s="32">
        <f>IF(SUM('B-Daten'!DH9:'B-Daten'!DI9)&gt;0,SUM('B-Daten'!DH9:'B-Daten'!DI9)/2,"")</f>
        <v>5</v>
      </c>
      <c r="AI24" s="32">
        <f>IF(SUM('B-Daten'!DL9:'B-Daten'!DM9)&gt;0,SUM('B-Daten'!DL9:'B-Daten'!DM9)/2,"")</f>
        <v>6.05</v>
      </c>
      <c r="AJ24" s="32" t="str">
        <f>TEXT('B-Daten'!DE9,"")</f>
        <v/>
      </c>
      <c r="AK24" s="166" t="str">
        <f>IF('B-Daten'!DF9,'B-Daten'!DF9,"")</f>
        <v/>
      </c>
      <c r="AL24" s="79" t="str">
        <f>IF('B-Daten'!DN9,'B-Daten'!DN9,"")</f>
        <v/>
      </c>
      <c r="AM24" s="30" t="str">
        <f>IF('B-Daten'!DO9,'B-Daten'!DO9,"")</f>
        <v/>
      </c>
      <c r="AN24" s="32" t="str">
        <f>IF('B-Daten'!DQ9,'B-Daten'!DQ9,"")</f>
        <v/>
      </c>
      <c r="AO24" s="48" t="str">
        <f>IF('B-Daten'!DP9,'B-Daten'!DP9,"")</f>
        <v/>
      </c>
      <c r="AP24" s="30" t="str">
        <f t="shared" si="20"/>
        <v/>
      </c>
      <c r="AQ24" s="32">
        <f>IF(SUM('B-Daten'!DU9:'B-Daten'!DV9)&gt;0,SUM('B-Daten'!DU9:'B-Daten'!DV9)/2,"")</f>
        <v>6.76</v>
      </c>
      <c r="AR24" s="32">
        <f>IF(SUM('B-Daten'!DY9:'B-Daten'!DZ9)&gt;0,SUM('B-Daten'!DY9:'B-Daten'!DZ9)/2,"")</f>
        <v>8.4500000000000011</v>
      </c>
      <c r="AS24" s="32" t="str">
        <f>TEXT('B-Daten'!DR9,"")</f>
        <v/>
      </c>
      <c r="AT24" s="166" t="str">
        <f>IF('B-Daten'!DS9,'B-Daten'!DS9,"")</f>
        <v/>
      </c>
      <c r="AU24" s="162">
        <f t="shared" si="21"/>
        <v>45085</v>
      </c>
      <c r="AV24" s="28" t="str">
        <f t="shared" si="22"/>
        <v>TTT</v>
      </c>
      <c r="AW24" s="79" t="str">
        <f>IF('B-Daten'!EA9,'B-Daten'!EA9,"")</f>
        <v/>
      </c>
      <c r="AX24" s="30" t="str">
        <f>IF('B-Daten'!EB9,'B-Daten'!EB9,"")</f>
        <v/>
      </c>
      <c r="AY24" s="32">
        <f>IF('B-Daten'!ED9,'B-Daten'!ED9,"")</f>
        <v>4.0839999999999996</v>
      </c>
      <c r="AZ24" s="48">
        <f>IF('B-Daten'!EC9,'B-Daten'!EC9,"")</f>
        <v>1775</v>
      </c>
      <c r="BA24" s="30">
        <f t="shared" si="23"/>
        <v>434.62291870714989</v>
      </c>
      <c r="BB24" s="32">
        <f>IF(SUM('B-Daten'!EH9:'B-Daten'!EI9)&gt;0,SUM('B-Daten'!EH9:'B-Daten'!EI9)/2,"")</f>
        <v>0.42</v>
      </c>
      <c r="BC24" s="32">
        <f>IF(SUM('B-Daten'!EL9:'B-Daten'!EM9)&gt;0,SUM('B-Daten'!EL9:'B-Daten'!EM9)/2,"")</f>
        <v>2.63</v>
      </c>
      <c r="BD24" s="32" t="str">
        <f>TEXT('B-Daten'!EE9,"")</f>
        <v/>
      </c>
      <c r="BE24" s="166" t="str">
        <f>IF('B-Daten'!EF9,'B-Daten'!EF9,"")</f>
        <v/>
      </c>
      <c r="BF24" s="79" t="str">
        <f>IF('B-Daten'!EN9,'B-Daten'!EN9,"")</f>
        <v/>
      </c>
      <c r="BG24" s="30" t="str">
        <f>IF('B-Daten'!EO9,'B-Daten'!EO9,"")</f>
        <v/>
      </c>
      <c r="BH24" s="32">
        <f>IF('B-Daten'!EQ9,'B-Daten'!EQ9,"")</f>
        <v>4.0839999999999996</v>
      </c>
      <c r="BI24" s="28">
        <f>IF('B-Daten'!EP9,'B-Daten'!EP9,"")</f>
        <v>1775</v>
      </c>
      <c r="BJ24" s="30">
        <f t="shared" si="24"/>
        <v>434.62291870714989</v>
      </c>
      <c r="BK24" s="32">
        <f>IF(SUM('B-Daten'!EU9:'B-Daten'!EV9)&gt;0,SUM('B-Daten'!EU9:'B-Daten'!EV9)/2,"")</f>
        <v>0.30000000000000004</v>
      </c>
      <c r="BL24" s="32">
        <f>IF(SUM('B-Daten'!EY9:'B-Daten'!EZ9)&gt;0,SUM('B-Daten'!EY9:'B-Daten'!EZ9)/2,"")</f>
        <v>0.42500000000000004</v>
      </c>
      <c r="BM24" s="32" t="str">
        <f>TEXT('B-Daten'!ER9,"")</f>
        <v/>
      </c>
      <c r="BN24" s="166" t="str">
        <f>IF('B-Daten'!ES9,'B-Daten'!ES9,"")</f>
        <v/>
      </c>
      <c r="BO24" s="162">
        <f t="shared" si="13"/>
        <v>45085</v>
      </c>
      <c r="BP24" s="29" t="str">
        <f t="shared" si="14"/>
        <v>TTT</v>
      </c>
      <c r="BQ24" s="218">
        <f>IF('B-Daten'!I9,'B-Daten'!I9,"")</f>
        <v>14359.34</v>
      </c>
      <c r="BR24" s="215">
        <f>IF('B-Daten'!CB9,'B-Daten'!CB9,"")</f>
        <v>7.72</v>
      </c>
      <c r="BS24" s="30">
        <f>IF('B-Daten'!CA9,'B-Daten'!CA9,"")</f>
        <v>23.47</v>
      </c>
      <c r="BT24" s="28" t="str">
        <f>IF('B-Daten'!CK9,'B-Daten'!CK9,"")</f>
        <v/>
      </c>
      <c r="BU24" s="28" t="str">
        <f>IF('B-Daten'!CR9,'B-Daten'!CR9,"")</f>
        <v/>
      </c>
      <c r="BV24" s="30">
        <f>IF('B-Daten'!CC9,'B-Daten'!CC9,"")</f>
        <v>23</v>
      </c>
      <c r="BW24" s="30">
        <f>IF('B-Daten'!CD9,'B-Daten'!CD9,"")</f>
        <v>35.299999999999997</v>
      </c>
      <c r="BX24" s="32">
        <f>IF('B-Daten'!CF9,'B-Daten'!CF9,"")</f>
        <v>7.56</v>
      </c>
      <c r="BY24" s="32">
        <f>IF('B-Daten'!CG9,'B-Daten'!CG9,"")</f>
        <v>2.2400000000000002</v>
      </c>
      <c r="BZ24" s="32">
        <f>IF('B-Daten'!CH9,'B-Daten'!CH9,"")</f>
        <v>0.23300000000000001</v>
      </c>
      <c r="CA24" s="32">
        <f>IF('B-Daten'!CI9,'B-Daten'!CI9,"")</f>
        <v>12.5</v>
      </c>
      <c r="CB24" s="32">
        <f>IF('B-Daten'!CJ9,'B-Daten'!CJ9,"")</f>
        <v>12.5</v>
      </c>
      <c r="CC24" s="32">
        <f>IF('B-Daten'!CE9,'B-Daten'!CE9,"")</f>
        <v>2.34</v>
      </c>
      <c r="CD24" s="28">
        <f>IF('B-Daten'!CL9,'B-Daten'!CL9,"")</f>
        <v>31</v>
      </c>
      <c r="CE24" s="29" t="str">
        <f>TEXT('B-Daten'!CO9,"")</f>
        <v/>
      </c>
      <c r="CF24" s="47" t="str">
        <f>IF('B-Daten'!N9,'B-Daten'!N9,"")</f>
        <v/>
      </c>
      <c r="CG24" s="30" t="str">
        <f>IF('B-Daten'!O9,'B-Daten'!O9,"")</f>
        <v/>
      </c>
      <c r="CH24" s="30" t="str">
        <f>IF('B-Daten'!P9,'B-Daten'!P9,"")</f>
        <v/>
      </c>
      <c r="CI24" s="47" t="str">
        <f>IF('B-Daten'!Q9,'B-Daten'!Q9,"")</f>
        <v/>
      </c>
      <c r="CJ24" s="30">
        <f>IF('B-Daten'!R9&gt;0,'B-Daten'!R9,"")</f>
        <v>0.69</v>
      </c>
      <c r="CK24" s="30">
        <f>IF('B-Daten'!AX9&gt;0,'B-Daten'!AX9,"")</f>
        <v>2.78</v>
      </c>
      <c r="CL24" s="30" t="str">
        <f>IF('B-Daten'!S9,'B-Daten'!S9,"")</f>
        <v/>
      </c>
      <c r="CM24" s="30" t="str">
        <f>IF('B-Daten'!BS9,'B-Daten'!BS9,"")</f>
        <v/>
      </c>
      <c r="CN24" s="30" t="str">
        <f>IF('B-Daten'!M9,'B-Daten'!M9,"")</f>
        <v/>
      </c>
      <c r="CO24" s="31"/>
      <c r="CP24" s="90">
        <f>IF(SUM('B-Daten'!AN9:AO9)&gt;0,SUM('B-Daten'!AN9:AO9),"")</f>
        <v>6580</v>
      </c>
      <c r="CQ24" s="33" t="str">
        <f>TEXT('B-Daten'!AF9,"")</f>
        <v/>
      </c>
      <c r="CV24" s="60">
        <f t="shared" si="15"/>
        <v>45085</v>
      </c>
      <c r="CW24" s="58">
        <v>4.96</v>
      </c>
      <c r="CX24" s="58">
        <v>80</v>
      </c>
      <c r="CY24" s="58">
        <v>60</v>
      </c>
      <c r="CZ24" s="58">
        <v>150</v>
      </c>
    </row>
    <row r="25" spans="1:104" ht="9" customHeight="1" x14ac:dyDescent="0.2">
      <c r="A25" s="101">
        <f>IF('B-Daten'!A10,'B-Daten'!A10,"")</f>
        <v>45086</v>
      </c>
      <c r="B25" s="34" t="str">
        <f t="shared" si="12"/>
        <v>TTT</v>
      </c>
      <c r="C25" s="49" t="str">
        <f>IF('B-Daten'!B10,'B-Daten'!B10,"")</f>
        <v/>
      </c>
      <c r="D25" s="28" t="str">
        <f>IF('B-Daten'!C10,'B-Daten'!C10,"")</f>
        <v/>
      </c>
      <c r="E25" s="28" t="str">
        <f>IF('B-Daten'!F10,'B-Daten'!F10,"")</f>
        <v/>
      </c>
      <c r="F25" s="30" t="str">
        <f>IF('B-Daten'!D10,'B-Daten'!D10,"")</f>
        <v/>
      </c>
      <c r="G25" s="166" t="str">
        <f>IF('B-Daten'!E10,'B-Daten'!E10,"")</f>
        <v/>
      </c>
      <c r="H25" s="83" t="str">
        <f>IF('B-Daten'!BA10,'B-Daten'!BA10,"")</f>
        <v/>
      </c>
      <c r="I25" s="30" t="str">
        <f>IF('B-Daten'!BB10,'B-Daten'!BB10,"")</f>
        <v/>
      </c>
      <c r="J25" s="177">
        <f>IF('B-Daten'!G10,'B-Daten'!G10,"")</f>
        <v>14327.98</v>
      </c>
      <c r="K25" s="48" t="str">
        <f t="shared" si="16"/>
        <v/>
      </c>
      <c r="L25" s="180" t="str">
        <f>IF('B-Daten'!H10,'B-Daten'!H10,"")</f>
        <v/>
      </c>
      <c r="M25" s="28" t="str">
        <f>IF('B-Daten'!BK10,'B-Daten'!BK10,"")</f>
        <v/>
      </c>
      <c r="N25" s="30" t="str">
        <f>IF('B-Daten'!J10,'B-Daten'!J10,"")</f>
        <v/>
      </c>
      <c r="O25" s="30" t="str">
        <f>IF('B-Daten'!K10,'B-Daten'!K10,"")</f>
        <v/>
      </c>
      <c r="P25" s="30" t="str">
        <f>IF('B-Daten'!L10,'B-Daten'!L10,"")</f>
        <v/>
      </c>
      <c r="Q25" s="48" t="str">
        <f>IF('B-Daten'!BC10,'B-Daten'!BC10,"")</f>
        <v/>
      </c>
      <c r="R25" s="48" t="str">
        <f>IF('B-Daten'!BD10,'B-Daten'!BD10,"")</f>
        <v/>
      </c>
      <c r="S25" s="30" t="str">
        <f>IF('B-Daten'!BF10,'B-Daten'!BF10,"")</f>
        <v/>
      </c>
      <c r="T25" s="30" t="str">
        <f>IF('B-Daten'!BG10,'B-Daten'!BG10,"")</f>
        <v/>
      </c>
      <c r="U25" s="32" t="str">
        <f>IF('B-Daten'!BH10,'B-Daten'!BH10,"")</f>
        <v/>
      </c>
      <c r="V25" s="30" t="str">
        <f>IF('B-Daten'!BI10,'B-Daten'!BI10,"")</f>
        <v/>
      </c>
      <c r="W25" s="30" t="str">
        <f>IF('B-Daten'!BE10,'B-Daten'!BE10,"")</f>
        <v/>
      </c>
      <c r="X25" s="28" t="str">
        <f>IF('B-Daten'!BJ10,'B-Daten'!BJ10,"")</f>
        <v/>
      </c>
      <c r="Y25" s="28" t="str">
        <f>IF('B-Daten'!BL10,'B-Daten'!BL10,"")</f>
        <v/>
      </c>
      <c r="Z25" s="198" t="str">
        <f>IF('B-Daten'!BO10,'B-Daten'!BO10,"")</f>
        <v/>
      </c>
      <c r="AA25" s="162">
        <f t="shared" si="17"/>
        <v>45086</v>
      </c>
      <c r="AB25" s="29" t="str">
        <f t="shared" si="18"/>
        <v>TTT</v>
      </c>
      <c r="AC25" s="79" t="str">
        <f>IF('B-Daten'!DA10,'B-Daten'!DA10,"")</f>
        <v/>
      </c>
      <c r="AD25" s="30" t="str">
        <f>IF('B-Daten'!DB10,'B-Daten'!DB10,"")</f>
        <v/>
      </c>
      <c r="AE25" s="32" t="str">
        <f>IF('B-Daten'!DD10,'B-Daten'!DD10,"")</f>
        <v/>
      </c>
      <c r="AF25" s="48" t="str">
        <f>IF('B-Daten'!DC10,'B-Daten'!DC10,"")</f>
        <v/>
      </c>
      <c r="AG25" s="30" t="str">
        <f t="shared" si="19"/>
        <v/>
      </c>
      <c r="AH25" s="32">
        <f>IF(SUM('B-Daten'!DH10:'B-Daten'!DI10)&gt;0,SUM('B-Daten'!DH10:'B-Daten'!DI10)/2,"")</f>
        <v>5.8</v>
      </c>
      <c r="AI25" s="32">
        <f>IF(SUM('B-Daten'!DL10:'B-Daten'!DM10)&gt;0,SUM('B-Daten'!DL10:'B-Daten'!DM10)/2,"")</f>
        <v>6.95</v>
      </c>
      <c r="AJ25" s="32" t="str">
        <f>TEXT('B-Daten'!DE10,"")</f>
        <v/>
      </c>
      <c r="AK25" s="166" t="str">
        <f>IF('B-Daten'!DF10,'B-Daten'!DF10,"")</f>
        <v/>
      </c>
      <c r="AL25" s="79" t="str">
        <f>IF('B-Daten'!DN10,'B-Daten'!DN10,"")</f>
        <v/>
      </c>
      <c r="AM25" s="30" t="str">
        <f>IF('B-Daten'!DO10,'B-Daten'!DO10,"")</f>
        <v/>
      </c>
      <c r="AN25" s="32" t="str">
        <f>IF('B-Daten'!DQ10,'B-Daten'!DQ10,"")</f>
        <v/>
      </c>
      <c r="AO25" s="48" t="str">
        <f>IF('B-Daten'!DP10,'B-Daten'!DP10,"")</f>
        <v/>
      </c>
      <c r="AP25" s="30" t="str">
        <f t="shared" si="20"/>
        <v/>
      </c>
      <c r="AQ25" s="32">
        <f>IF(SUM('B-Daten'!DU10:'B-Daten'!DV10)&gt;0,SUM('B-Daten'!DU10:'B-Daten'!DV10)/2,"")</f>
        <v>6.8599999999999994</v>
      </c>
      <c r="AR25" s="32">
        <f>IF(SUM('B-Daten'!DY10:'B-Daten'!DZ10)&gt;0,SUM('B-Daten'!DY10:'B-Daten'!DZ10)/2,"")</f>
        <v>8.8450000000000006</v>
      </c>
      <c r="AS25" s="32" t="str">
        <f>TEXT('B-Daten'!DR10,"")</f>
        <v/>
      </c>
      <c r="AT25" s="166" t="str">
        <f>IF('B-Daten'!DS10,'B-Daten'!DS10,"")</f>
        <v/>
      </c>
      <c r="AU25" s="162">
        <f t="shared" si="21"/>
        <v>45086</v>
      </c>
      <c r="AV25" s="28" t="str">
        <f t="shared" si="22"/>
        <v>TTT</v>
      </c>
      <c r="AW25" s="79" t="str">
        <f>IF('B-Daten'!EA10,'B-Daten'!EA10,"")</f>
        <v/>
      </c>
      <c r="AX25" s="30" t="str">
        <f>IF('B-Daten'!EB10,'B-Daten'!EB10,"")</f>
        <v/>
      </c>
      <c r="AY25" s="32" t="str">
        <f>IF('B-Daten'!ED10,'B-Daten'!ED10,"")</f>
        <v/>
      </c>
      <c r="AZ25" s="48" t="str">
        <f>IF('B-Daten'!EC10,'B-Daten'!EC10,"")</f>
        <v/>
      </c>
      <c r="BA25" s="30" t="str">
        <f t="shared" si="23"/>
        <v/>
      </c>
      <c r="BB25" s="32">
        <f>IF(SUM('B-Daten'!EH10:'B-Daten'!EI10)&gt;0,SUM('B-Daten'!EH10:'B-Daten'!EI10)/2,"")</f>
        <v>0.39</v>
      </c>
      <c r="BC25" s="32">
        <f>IF(SUM('B-Daten'!EL10:'B-Daten'!EM10)&gt;0,SUM('B-Daten'!EL10:'B-Daten'!EM10)/2,"")</f>
        <v>0.59</v>
      </c>
      <c r="BD25" s="32" t="str">
        <f>TEXT('B-Daten'!EE10,"")</f>
        <v/>
      </c>
      <c r="BE25" s="166" t="str">
        <f>IF('B-Daten'!EF10,'B-Daten'!EF10,"")</f>
        <v/>
      </c>
      <c r="BF25" s="79" t="str">
        <f>IF('B-Daten'!EN10,'B-Daten'!EN10,"")</f>
        <v/>
      </c>
      <c r="BG25" s="30" t="str">
        <f>IF('B-Daten'!EO10,'B-Daten'!EO10,"")</f>
        <v/>
      </c>
      <c r="BH25" s="32" t="str">
        <f>IF('B-Daten'!EQ10,'B-Daten'!EQ10,"")</f>
        <v/>
      </c>
      <c r="BI25" s="28" t="str">
        <f>IF('B-Daten'!EP10,'B-Daten'!EP10,"")</f>
        <v/>
      </c>
      <c r="BJ25" s="30" t="str">
        <f t="shared" si="24"/>
        <v/>
      </c>
      <c r="BK25" s="32">
        <f>IF(SUM('B-Daten'!EU10:'B-Daten'!EV10)&gt;0,SUM('B-Daten'!EU10:'B-Daten'!EV10)/2,"")</f>
        <v>0.33</v>
      </c>
      <c r="BL25" s="32">
        <f>IF(SUM('B-Daten'!EY10:'B-Daten'!EZ10)&gt;0,SUM('B-Daten'!EY10:'B-Daten'!EZ10)/2,"")</f>
        <v>0.41000000000000003</v>
      </c>
      <c r="BM25" s="32" t="str">
        <f>TEXT('B-Daten'!ER10,"")</f>
        <v/>
      </c>
      <c r="BN25" s="166" t="str">
        <f>IF('B-Daten'!ES10,'B-Daten'!ES10,"")</f>
        <v/>
      </c>
      <c r="BO25" s="162">
        <f t="shared" si="13"/>
        <v>45086</v>
      </c>
      <c r="BP25" s="29" t="str">
        <f t="shared" si="14"/>
        <v>TTT</v>
      </c>
      <c r="BQ25" s="218">
        <f>IF('B-Daten'!I10,'B-Daten'!I10,"")</f>
        <v>15024.1</v>
      </c>
      <c r="BR25" s="215">
        <f>IF('B-Daten'!CB10,'B-Daten'!CB10,"")</f>
        <v>7.72</v>
      </c>
      <c r="BS25" s="30">
        <f>IF('B-Daten'!CA10,'B-Daten'!CA10,"")</f>
        <v>23.59</v>
      </c>
      <c r="BT25" s="28" t="str">
        <f>IF('B-Daten'!CK10,'B-Daten'!CK10,"")</f>
        <v/>
      </c>
      <c r="BU25" s="28" t="str">
        <f>IF('B-Daten'!CR10,'B-Daten'!CR10,"")</f>
        <v/>
      </c>
      <c r="BV25" s="30">
        <f>IF('B-Daten'!CC10,'B-Daten'!CC10,"")</f>
        <v>13</v>
      </c>
      <c r="BW25" s="30">
        <f>IF('B-Daten'!CD10,'B-Daten'!CD10,"")</f>
        <v>36.700000000000003</v>
      </c>
      <c r="BX25" s="32">
        <f>IF('B-Daten'!CF10,'B-Daten'!CF10,"")</f>
        <v>11.25</v>
      </c>
      <c r="BY25" s="32">
        <f>IF('B-Daten'!CG10,'B-Daten'!CG10,"")</f>
        <v>2.54</v>
      </c>
      <c r="BZ25" s="32">
        <f>IF('B-Daten'!CH10,'B-Daten'!CH10,"")</f>
        <v>0.28799999999999998</v>
      </c>
      <c r="CA25" s="32">
        <f>IF('B-Daten'!CI10,'B-Daten'!CI10,"")</f>
        <v>17.32</v>
      </c>
      <c r="CB25" s="32">
        <f>IF('B-Daten'!CJ10,'B-Daten'!CJ10,"")</f>
        <v>17.32</v>
      </c>
      <c r="CC25" s="32">
        <f>IF('B-Daten'!CE10,'B-Daten'!CE10,"")</f>
        <v>1.89</v>
      </c>
      <c r="CD25" s="28">
        <f>IF('B-Daten'!CL10,'B-Daten'!CL10,"")</f>
        <v>12</v>
      </c>
      <c r="CE25" s="29" t="str">
        <f>TEXT('B-Daten'!CO10,"")</f>
        <v/>
      </c>
      <c r="CF25" s="47" t="str">
        <f>IF('B-Daten'!N10,'B-Daten'!N10,"")</f>
        <v/>
      </c>
      <c r="CG25" s="30" t="str">
        <f>IF('B-Daten'!O10,'B-Daten'!O10,"")</f>
        <v/>
      </c>
      <c r="CH25" s="30" t="str">
        <f>IF('B-Daten'!P10,'B-Daten'!P10,"")</f>
        <v/>
      </c>
      <c r="CI25" s="47" t="str">
        <f>IF('B-Daten'!Q10,'B-Daten'!Q10,"")</f>
        <v/>
      </c>
      <c r="CJ25" s="30">
        <f>IF('B-Daten'!R10&gt;0,'B-Daten'!R10,"")</f>
        <v>0.69</v>
      </c>
      <c r="CK25" s="30">
        <f>IF('B-Daten'!AX10&gt;0,'B-Daten'!AX10,"")</f>
        <v>2.78</v>
      </c>
      <c r="CL25" s="30" t="str">
        <f>IF('B-Daten'!S10,'B-Daten'!S10,"")</f>
        <v/>
      </c>
      <c r="CM25" s="30" t="str">
        <f>IF('B-Daten'!BS10,'B-Daten'!BS10,"")</f>
        <v/>
      </c>
      <c r="CN25" s="30" t="str">
        <f>IF('B-Daten'!M10,'B-Daten'!M10,"")</f>
        <v/>
      </c>
      <c r="CO25" s="31"/>
      <c r="CP25" s="90">
        <f>IF(SUM('B-Daten'!AN10:AO10)&gt;0,SUM('B-Daten'!AN10:AO10),"")</f>
        <v>6694</v>
      </c>
      <c r="CQ25" s="33" t="str">
        <f>TEXT('B-Daten'!AF10,"")</f>
        <v/>
      </c>
      <c r="CV25" s="60">
        <f t="shared" si="15"/>
        <v>45086</v>
      </c>
      <c r="CW25" s="58">
        <v>4.96</v>
      </c>
      <c r="CX25" s="58">
        <v>80</v>
      </c>
      <c r="CY25" s="58">
        <v>60</v>
      </c>
      <c r="CZ25" s="58">
        <v>150</v>
      </c>
    </row>
    <row r="26" spans="1:104" ht="9" customHeight="1" x14ac:dyDescent="0.2">
      <c r="A26" s="101">
        <f>IF('B-Daten'!A11,'B-Daten'!A11,"")</f>
        <v>45087</v>
      </c>
      <c r="B26" s="34" t="str">
        <f t="shared" si="12"/>
        <v>TTT</v>
      </c>
      <c r="C26" s="49" t="str">
        <f>IF('B-Daten'!B11,'B-Daten'!B11,"")</f>
        <v/>
      </c>
      <c r="D26" s="28">
        <f>IF('B-Daten'!C11,'B-Daten'!C11,"")</f>
        <v>1</v>
      </c>
      <c r="E26" s="28" t="str">
        <f>IF('B-Daten'!F11,'B-Daten'!F11,"")</f>
        <v/>
      </c>
      <c r="F26" s="30">
        <f>IF('B-Daten'!D11,'B-Daten'!D11,"")</f>
        <v>20</v>
      </c>
      <c r="G26" s="166">
        <f>IF('B-Daten'!E11,'B-Daten'!E11,"")</f>
        <v>28</v>
      </c>
      <c r="H26" s="83" t="str">
        <f>IF('B-Daten'!BA11,'B-Daten'!BA11,"")</f>
        <v/>
      </c>
      <c r="I26" s="30" t="str">
        <f>IF('B-Daten'!BB11,'B-Daten'!BB11,"")</f>
        <v/>
      </c>
      <c r="J26" s="177">
        <f>IF('B-Daten'!G11,'B-Daten'!G11,"")</f>
        <v>15294.67</v>
      </c>
      <c r="K26" s="48">
        <f t="shared" si="16"/>
        <v>15294.67</v>
      </c>
      <c r="L26" s="180" t="str">
        <f>IF('B-Daten'!H11,'B-Daten'!H11,"")</f>
        <v/>
      </c>
      <c r="M26" s="28" t="str">
        <f>IF('B-Daten'!BK11,'B-Daten'!BK11,"")</f>
        <v/>
      </c>
      <c r="N26" s="30" t="str">
        <f>IF('B-Daten'!J11,'B-Daten'!J11,"")</f>
        <v/>
      </c>
      <c r="O26" s="30" t="str">
        <f>IF('B-Daten'!K11,'B-Daten'!K11,"")</f>
        <v/>
      </c>
      <c r="P26" s="30" t="str">
        <f>IF('B-Daten'!L11,'B-Daten'!L11,"")</f>
        <v/>
      </c>
      <c r="Q26" s="48" t="str">
        <f>IF('B-Daten'!BC11,'B-Daten'!BC11,"")</f>
        <v/>
      </c>
      <c r="R26" s="48" t="str">
        <f>IF('B-Daten'!BD11,'B-Daten'!BD11,"")</f>
        <v/>
      </c>
      <c r="S26" s="30" t="str">
        <f>IF('B-Daten'!BF11,'B-Daten'!BF11,"")</f>
        <v/>
      </c>
      <c r="T26" s="30" t="str">
        <f>IF('B-Daten'!BG11,'B-Daten'!BG11,"")</f>
        <v/>
      </c>
      <c r="U26" s="32" t="str">
        <f>IF('B-Daten'!BH11,'B-Daten'!BH11,"")</f>
        <v/>
      </c>
      <c r="V26" s="30" t="str">
        <f>IF('B-Daten'!BI11,'B-Daten'!BI11,"")</f>
        <v/>
      </c>
      <c r="W26" s="30" t="str">
        <f>IF('B-Daten'!BE11,'B-Daten'!BE11,"")</f>
        <v/>
      </c>
      <c r="X26" s="28" t="str">
        <f>IF('B-Daten'!BJ11,'B-Daten'!BJ11,"")</f>
        <v/>
      </c>
      <c r="Y26" s="28" t="str">
        <f>IF('B-Daten'!BL11,'B-Daten'!BL11,"")</f>
        <v/>
      </c>
      <c r="Z26" s="198" t="str">
        <f>IF('B-Daten'!BO11,'B-Daten'!BO11,"")</f>
        <v/>
      </c>
      <c r="AA26" s="162">
        <f t="shared" si="17"/>
        <v>45087</v>
      </c>
      <c r="AB26" s="29" t="str">
        <f t="shared" si="18"/>
        <v>TTT</v>
      </c>
      <c r="AC26" s="79" t="str">
        <f>IF('B-Daten'!DA11,'B-Daten'!DA11,"")</f>
        <v/>
      </c>
      <c r="AD26" s="30" t="str">
        <f>IF('B-Daten'!DB11,'B-Daten'!DB11,"")</f>
        <v/>
      </c>
      <c r="AE26" s="32" t="str">
        <f>IF('B-Daten'!DD11,'B-Daten'!DD11,"")</f>
        <v/>
      </c>
      <c r="AF26" s="48" t="str">
        <f>IF('B-Daten'!DC11,'B-Daten'!DC11,"")</f>
        <v/>
      </c>
      <c r="AG26" s="30" t="str">
        <f t="shared" si="19"/>
        <v/>
      </c>
      <c r="AH26" s="32">
        <f>IF(SUM('B-Daten'!DH11:'B-Daten'!DI11)&gt;0,SUM('B-Daten'!DH11:'B-Daten'!DI11)/2,"")</f>
        <v>6.53</v>
      </c>
      <c r="AI26" s="32">
        <f>IF(SUM('B-Daten'!DL11:'B-Daten'!DM11)&gt;0,SUM('B-Daten'!DL11:'B-Daten'!DM11)/2,"")</f>
        <v>7.3</v>
      </c>
      <c r="AJ26" s="32" t="str">
        <f>TEXT('B-Daten'!DE11,"")</f>
        <v/>
      </c>
      <c r="AK26" s="166" t="str">
        <f>IF('B-Daten'!DF11,'B-Daten'!DF11,"")</f>
        <v/>
      </c>
      <c r="AL26" s="79" t="str">
        <f>IF('B-Daten'!DN11,'B-Daten'!DN11,"")</f>
        <v/>
      </c>
      <c r="AM26" s="30" t="str">
        <f>IF('B-Daten'!DO11,'B-Daten'!DO11,"")</f>
        <v/>
      </c>
      <c r="AN26" s="32" t="str">
        <f>IF('B-Daten'!DQ11,'B-Daten'!DQ11,"")</f>
        <v/>
      </c>
      <c r="AO26" s="48" t="str">
        <f>IF('B-Daten'!DP11,'B-Daten'!DP11,"")</f>
        <v/>
      </c>
      <c r="AP26" s="30" t="str">
        <f t="shared" si="20"/>
        <v/>
      </c>
      <c r="AQ26" s="32">
        <f>IF(SUM('B-Daten'!DU11:'B-Daten'!DV11)&gt;0,SUM('B-Daten'!DU11:'B-Daten'!DV11)/2,"")</f>
        <v>7.6099999999999994</v>
      </c>
      <c r="AR26" s="32">
        <f>IF(SUM('B-Daten'!DY11:'B-Daten'!DZ11)&gt;0,SUM('B-Daten'!DY11:'B-Daten'!DZ11)/2,"")</f>
        <v>9.16</v>
      </c>
      <c r="AS26" s="32" t="str">
        <f>TEXT('B-Daten'!DR11,"")</f>
        <v/>
      </c>
      <c r="AT26" s="166" t="str">
        <f>IF('B-Daten'!DS11,'B-Daten'!DS11,"")</f>
        <v/>
      </c>
      <c r="AU26" s="162">
        <f t="shared" si="21"/>
        <v>45087</v>
      </c>
      <c r="AV26" s="28" t="str">
        <f t="shared" si="22"/>
        <v>TTT</v>
      </c>
      <c r="AW26" s="79" t="str">
        <f>IF('B-Daten'!EA11,'B-Daten'!EA11,"")</f>
        <v/>
      </c>
      <c r="AX26" s="30" t="str">
        <f>IF('B-Daten'!EB11,'B-Daten'!EB11,"")</f>
        <v/>
      </c>
      <c r="AY26" s="32" t="str">
        <f>IF('B-Daten'!ED11,'B-Daten'!ED11,"")</f>
        <v/>
      </c>
      <c r="AZ26" s="48" t="str">
        <f>IF('B-Daten'!EC11,'B-Daten'!EC11,"")</f>
        <v/>
      </c>
      <c r="BA26" s="30" t="str">
        <f t="shared" si="23"/>
        <v/>
      </c>
      <c r="BB26" s="32">
        <f>IF(SUM('B-Daten'!EH11:'B-Daten'!EI11)&gt;0,SUM('B-Daten'!EH11:'B-Daten'!EI11)/2,"")</f>
        <v>0.38</v>
      </c>
      <c r="BC26" s="32">
        <f>IF(SUM('B-Daten'!EL11:'B-Daten'!EM11)&gt;0,SUM('B-Daten'!EL11:'B-Daten'!EM11)/2,"")</f>
        <v>0.55000000000000004</v>
      </c>
      <c r="BD26" s="32" t="str">
        <f>TEXT('B-Daten'!EE11,"")</f>
        <v/>
      </c>
      <c r="BE26" s="166" t="str">
        <f>IF('B-Daten'!EF11,'B-Daten'!EF11,"")</f>
        <v/>
      </c>
      <c r="BF26" s="79" t="str">
        <f>IF('B-Daten'!EN11,'B-Daten'!EN11,"")</f>
        <v/>
      </c>
      <c r="BG26" s="30" t="str">
        <f>IF('B-Daten'!EO11,'B-Daten'!EO11,"")</f>
        <v/>
      </c>
      <c r="BH26" s="32" t="str">
        <f>IF('B-Daten'!EQ11,'B-Daten'!EQ11,"")</f>
        <v/>
      </c>
      <c r="BI26" s="28" t="str">
        <f>IF('B-Daten'!EP11,'B-Daten'!EP11,"")</f>
        <v/>
      </c>
      <c r="BJ26" s="30" t="str">
        <f t="shared" si="24"/>
        <v/>
      </c>
      <c r="BK26" s="32">
        <f>IF(SUM('B-Daten'!EU11:'B-Daten'!EV11)&gt;0,SUM('B-Daten'!EU11:'B-Daten'!EV11)/2,"")</f>
        <v>0.30499999999999999</v>
      </c>
      <c r="BL26" s="32">
        <f>IF(SUM('B-Daten'!EY11:'B-Daten'!EZ11)&gt;0,SUM('B-Daten'!EY11:'B-Daten'!EZ11)/2,"")</f>
        <v>0.40500000000000003</v>
      </c>
      <c r="BM26" s="32" t="str">
        <f>TEXT('B-Daten'!ER11,"")</f>
        <v/>
      </c>
      <c r="BN26" s="166" t="str">
        <f>IF('B-Daten'!ES11,'B-Daten'!ES11,"")</f>
        <v/>
      </c>
      <c r="BO26" s="162">
        <f t="shared" si="13"/>
        <v>45087</v>
      </c>
      <c r="BP26" s="29" t="str">
        <f t="shared" si="14"/>
        <v>TTT</v>
      </c>
      <c r="BQ26" s="218">
        <f>IF('B-Daten'!I11,'B-Daten'!I11,"")</f>
        <v>16309.98</v>
      </c>
      <c r="BR26" s="215">
        <f>IF('B-Daten'!CB11,'B-Daten'!CB11,"")</f>
        <v>7.58</v>
      </c>
      <c r="BS26" s="30">
        <f>IF('B-Daten'!CA11,'B-Daten'!CA11,"")</f>
        <v>23.58</v>
      </c>
      <c r="BT26" s="28" t="str">
        <f>IF('B-Daten'!CK11,'B-Daten'!CK11,"")</f>
        <v/>
      </c>
      <c r="BU26" s="28" t="str">
        <f>IF('B-Daten'!CR11,'B-Daten'!CR11,"")</f>
        <v/>
      </c>
      <c r="BV26" s="30" t="str">
        <f>IF('B-Daten'!CC11,'B-Daten'!CC11,"")</f>
        <v/>
      </c>
      <c r="BW26" s="30" t="str">
        <f>IF('B-Daten'!CD11,'B-Daten'!CD11,"")</f>
        <v/>
      </c>
      <c r="BX26" s="32" t="str">
        <f>IF('B-Daten'!CF11,'B-Daten'!CF11,"")</f>
        <v/>
      </c>
      <c r="BY26" s="32" t="str">
        <f>IF('B-Daten'!CG11,'B-Daten'!CG11,"")</f>
        <v/>
      </c>
      <c r="BZ26" s="32" t="str">
        <f>IF('B-Daten'!CH11,'B-Daten'!CH11,"")</f>
        <v/>
      </c>
      <c r="CA26" s="32" t="str">
        <f>IF('B-Daten'!CI11,'B-Daten'!CI11,"")</f>
        <v/>
      </c>
      <c r="CB26" s="32" t="str">
        <f>IF('B-Daten'!CJ11,'B-Daten'!CJ11,"")</f>
        <v/>
      </c>
      <c r="CC26" s="32" t="str">
        <f>IF('B-Daten'!CE11,'B-Daten'!CE11,"")</f>
        <v/>
      </c>
      <c r="CD26" s="28" t="str">
        <f>IF('B-Daten'!CL11,'B-Daten'!CL11,"")</f>
        <v/>
      </c>
      <c r="CE26" s="29" t="str">
        <f>TEXT('B-Daten'!CO11,"")</f>
        <v/>
      </c>
      <c r="CF26" s="47">
        <f>IF('B-Daten'!N11,'B-Daten'!N11,"")</f>
        <v>0.64</v>
      </c>
      <c r="CG26" s="30" t="str">
        <f>IF('B-Daten'!O11,'B-Daten'!O11,"")</f>
        <v/>
      </c>
      <c r="CH26" s="30" t="str">
        <f>IF('B-Daten'!P11,'B-Daten'!P11,"")</f>
        <v/>
      </c>
      <c r="CI26" s="47" t="str">
        <f>IF('B-Daten'!Q11,'B-Daten'!Q11,"")</f>
        <v/>
      </c>
      <c r="CJ26" s="30">
        <f>IF('B-Daten'!R11&gt;0,'B-Daten'!R11,"")</f>
        <v>0.69</v>
      </c>
      <c r="CK26" s="30">
        <f>IF('B-Daten'!AX11&gt;0,'B-Daten'!AX11,"")</f>
        <v>2.78</v>
      </c>
      <c r="CL26" s="30" t="str">
        <f>IF('B-Daten'!S11,'B-Daten'!S11,"")</f>
        <v/>
      </c>
      <c r="CM26" s="30" t="str">
        <f>IF('B-Daten'!BS11,'B-Daten'!BS11,"")</f>
        <v/>
      </c>
      <c r="CN26" s="30" t="str">
        <f>IF('B-Daten'!M11,'B-Daten'!M11,"")</f>
        <v/>
      </c>
      <c r="CO26" s="31"/>
      <c r="CP26" s="90">
        <f>IF(SUM('B-Daten'!AN11:AO11)&gt;0,SUM('B-Daten'!AN11:AO11),"")</f>
        <v>6812</v>
      </c>
      <c r="CQ26" s="33" t="str">
        <f>TEXT('B-Daten'!AF11,"")</f>
        <v/>
      </c>
      <c r="CV26" s="60">
        <f t="shared" si="15"/>
        <v>45087</v>
      </c>
      <c r="CW26" s="58">
        <v>4.96</v>
      </c>
      <c r="CX26" s="58">
        <v>80</v>
      </c>
      <c r="CY26" s="58">
        <v>60</v>
      </c>
      <c r="CZ26" s="58">
        <v>150</v>
      </c>
    </row>
    <row r="27" spans="1:104" ht="9" customHeight="1" x14ac:dyDescent="0.2">
      <c r="A27" s="101">
        <f>IF('B-Daten'!A12,'B-Daten'!A12,"")</f>
        <v>45088</v>
      </c>
      <c r="B27" s="34" t="str">
        <f t="shared" si="12"/>
        <v>TTT</v>
      </c>
      <c r="C27" s="49" t="str">
        <f>IF('B-Daten'!B12,'B-Daten'!B12,"")</f>
        <v/>
      </c>
      <c r="D27" s="28">
        <f>IF('B-Daten'!C12,'B-Daten'!C12,"")</f>
        <v>1</v>
      </c>
      <c r="E27" s="28" t="str">
        <f>IF('B-Daten'!F12,'B-Daten'!F12,"")</f>
        <v/>
      </c>
      <c r="F27" s="30">
        <f>IF('B-Daten'!D12,'B-Daten'!D12,"")</f>
        <v>21</v>
      </c>
      <c r="G27" s="166">
        <f>IF('B-Daten'!E12,'B-Daten'!E12,"")</f>
        <v>29</v>
      </c>
      <c r="H27" s="83" t="str">
        <f>IF('B-Daten'!BA12,'B-Daten'!BA12,"")</f>
        <v/>
      </c>
      <c r="I27" s="30" t="str">
        <f>IF('B-Daten'!BB12,'B-Daten'!BB12,"")</f>
        <v/>
      </c>
      <c r="J27" s="177">
        <f>IF('B-Daten'!G12,'B-Daten'!G12,"")</f>
        <v>15525.39</v>
      </c>
      <c r="K27" s="48">
        <f t="shared" si="16"/>
        <v>15525.39</v>
      </c>
      <c r="L27" s="180" t="str">
        <f>IF('B-Daten'!H12,'B-Daten'!H12,"")</f>
        <v/>
      </c>
      <c r="M27" s="28" t="str">
        <f>IF('B-Daten'!BK12,'B-Daten'!BK12,"")</f>
        <v/>
      </c>
      <c r="N27" s="30" t="str">
        <f>IF('B-Daten'!J12,'B-Daten'!J12,"")</f>
        <v/>
      </c>
      <c r="O27" s="30" t="str">
        <f>IF('B-Daten'!K12,'B-Daten'!K12,"")</f>
        <v/>
      </c>
      <c r="P27" s="30" t="str">
        <f>IF('B-Daten'!L12,'B-Daten'!L12,"")</f>
        <v/>
      </c>
      <c r="Q27" s="48" t="str">
        <f>IF('B-Daten'!BC12,'B-Daten'!BC12,"")</f>
        <v/>
      </c>
      <c r="R27" s="48" t="str">
        <f>IF('B-Daten'!BD12,'B-Daten'!BD12,"")</f>
        <v/>
      </c>
      <c r="S27" s="30" t="str">
        <f>IF('B-Daten'!BF12,'B-Daten'!BF12,"")</f>
        <v/>
      </c>
      <c r="T27" s="30" t="str">
        <f>IF('B-Daten'!BG12,'B-Daten'!BG12,"")</f>
        <v/>
      </c>
      <c r="U27" s="32" t="str">
        <f>IF('B-Daten'!BH12,'B-Daten'!BH12,"")</f>
        <v/>
      </c>
      <c r="V27" s="30" t="str">
        <f>IF('B-Daten'!BI12,'B-Daten'!BI12,"")</f>
        <v/>
      </c>
      <c r="W27" s="30" t="str">
        <f>IF('B-Daten'!BE12,'B-Daten'!BE12,"")</f>
        <v/>
      </c>
      <c r="X27" s="28" t="str">
        <f>IF('B-Daten'!BJ12,'B-Daten'!BJ12,"")</f>
        <v/>
      </c>
      <c r="Y27" s="28" t="str">
        <f>IF('B-Daten'!BL12,'B-Daten'!BL12,"")</f>
        <v/>
      </c>
      <c r="Z27" s="198" t="str">
        <f>IF('B-Daten'!BO12,'B-Daten'!BO12,"")</f>
        <v/>
      </c>
      <c r="AA27" s="162">
        <f t="shared" si="17"/>
        <v>45088</v>
      </c>
      <c r="AB27" s="29" t="str">
        <f t="shared" si="18"/>
        <v>TTT</v>
      </c>
      <c r="AC27" s="79" t="str">
        <f>IF('B-Daten'!DA12,'B-Daten'!DA12,"")</f>
        <v/>
      </c>
      <c r="AD27" s="30" t="str">
        <f>IF('B-Daten'!DB12,'B-Daten'!DB12,"")</f>
        <v/>
      </c>
      <c r="AE27" s="32" t="str">
        <f>IF('B-Daten'!DD12,'B-Daten'!DD12,"")</f>
        <v/>
      </c>
      <c r="AF27" s="48" t="str">
        <f>IF('B-Daten'!DC12,'B-Daten'!DC12,"")</f>
        <v/>
      </c>
      <c r="AG27" s="30" t="str">
        <f t="shared" si="19"/>
        <v/>
      </c>
      <c r="AH27" s="32">
        <f>IF(SUM('B-Daten'!DH12:'B-Daten'!DI12)&gt;0,SUM('B-Daten'!DH12:'B-Daten'!DI12)/2,"")</f>
        <v>6.32</v>
      </c>
      <c r="AI27" s="32">
        <f>IF(SUM('B-Daten'!DL12:'B-Daten'!DM12)&gt;0,SUM('B-Daten'!DL12:'B-Daten'!DM12)/2,"")</f>
        <v>7.34</v>
      </c>
      <c r="AJ27" s="32" t="str">
        <f>TEXT('B-Daten'!DE12,"")</f>
        <v/>
      </c>
      <c r="AK27" s="166" t="str">
        <f>IF('B-Daten'!DF12,'B-Daten'!DF12,"")</f>
        <v/>
      </c>
      <c r="AL27" s="79" t="str">
        <f>IF('B-Daten'!DN12,'B-Daten'!DN12,"")</f>
        <v/>
      </c>
      <c r="AM27" s="30" t="str">
        <f>IF('B-Daten'!DO12,'B-Daten'!DO12,"")</f>
        <v/>
      </c>
      <c r="AN27" s="32" t="str">
        <f>IF('B-Daten'!DQ12,'B-Daten'!DQ12,"")</f>
        <v/>
      </c>
      <c r="AO27" s="48" t="str">
        <f>IF('B-Daten'!DP12,'B-Daten'!DP12,"")</f>
        <v/>
      </c>
      <c r="AP27" s="30" t="str">
        <f t="shared" si="20"/>
        <v/>
      </c>
      <c r="AQ27" s="32">
        <f>IF(SUM('B-Daten'!DU12:'B-Daten'!DV12)&gt;0,SUM('B-Daten'!DU12:'B-Daten'!DV12)/2,"")</f>
        <v>7.2149999999999999</v>
      </c>
      <c r="AR27" s="32">
        <f>IF(SUM('B-Daten'!DY12:'B-Daten'!DZ12)&gt;0,SUM('B-Daten'!DY12:'B-Daten'!DZ12)/2,"")</f>
        <v>9.1549999999999994</v>
      </c>
      <c r="AS27" s="32" t="str">
        <f>TEXT('B-Daten'!DR12,"")</f>
        <v/>
      </c>
      <c r="AT27" s="166" t="str">
        <f>IF('B-Daten'!DS12,'B-Daten'!DS12,"")</f>
        <v/>
      </c>
      <c r="AU27" s="162">
        <f t="shared" si="21"/>
        <v>45088</v>
      </c>
      <c r="AV27" s="28" t="str">
        <f t="shared" si="22"/>
        <v>TTT</v>
      </c>
      <c r="AW27" s="79" t="str">
        <f>IF('B-Daten'!EA12,'B-Daten'!EA12,"")</f>
        <v/>
      </c>
      <c r="AX27" s="30" t="str">
        <f>IF('B-Daten'!EB12,'B-Daten'!EB12,"")</f>
        <v/>
      </c>
      <c r="AY27" s="32" t="str">
        <f>IF('B-Daten'!ED12,'B-Daten'!ED12,"")</f>
        <v/>
      </c>
      <c r="AZ27" s="48" t="str">
        <f>IF('B-Daten'!EC12,'B-Daten'!EC12,"")</f>
        <v/>
      </c>
      <c r="BA27" s="30" t="str">
        <f t="shared" si="23"/>
        <v/>
      </c>
      <c r="BB27" s="32">
        <f>IF(SUM('B-Daten'!EH12:'B-Daten'!EI12)&gt;0,SUM('B-Daten'!EH12:'B-Daten'!EI12)/2,"")</f>
        <v>0.38</v>
      </c>
      <c r="BC27" s="32">
        <f>IF(SUM('B-Daten'!EL12:'B-Daten'!EM12)&gt;0,SUM('B-Daten'!EL12:'B-Daten'!EM12)/2,"")</f>
        <v>0.56000000000000005</v>
      </c>
      <c r="BD27" s="32" t="str">
        <f>TEXT('B-Daten'!EE12,"")</f>
        <v/>
      </c>
      <c r="BE27" s="166" t="str">
        <f>IF('B-Daten'!EF12,'B-Daten'!EF12,"")</f>
        <v/>
      </c>
      <c r="BF27" s="79" t="str">
        <f>IF('B-Daten'!EN12,'B-Daten'!EN12,"")</f>
        <v/>
      </c>
      <c r="BG27" s="30" t="str">
        <f>IF('B-Daten'!EO12,'B-Daten'!EO12,"")</f>
        <v/>
      </c>
      <c r="BH27" s="32" t="str">
        <f>IF('B-Daten'!EQ12,'B-Daten'!EQ12,"")</f>
        <v/>
      </c>
      <c r="BI27" s="28" t="str">
        <f>IF('B-Daten'!EP12,'B-Daten'!EP12,"")</f>
        <v/>
      </c>
      <c r="BJ27" s="30" t="str">
        <f t="shared" si="24"/>
        <v/>
      </c>
      <c r="BK27" s="32">
        <f>IF(SUM('B-Daten'!EU12:'B-Daten'!EV12)&gt;0,SUM('B-Daten'!EU12:'B-Daten'!EV12)/2,"")</f>
        <v>0.315</v>
      </c>
      <c r="BL27" s="32">
        <f>IF(SUM('B-Daten'!EY12:'B-Daten'!EZ12)&gt;0,SUM('B-Daten'!EY12:'B-Daten'!EZ12)/2,"")</f>
        <v>0.41500000000000004</v>
      </c>
      <c r="BM27" s="32" t="str">
        <f>TEXT('B-Daten'!ER12,"")</f>
        <v/>
      </c>
      <c r="BN27" s="166" t="str">
        <f>IF('B-Daten'!ES12,'B-Daten'!ES12,"")</f>
        <v/>
      </c>
      <c r="BO27" s="162">
        <f t="shared" si="13"/>
        <v>45088</v>
      </c>
      <c r="BP27" s="29" t="str">
        <f t="shared" si="14"/>
        <v>TTT</v>
      </c>
      <c r="BQ27" s="218">
        <f>IF('B-Daten'!I12,'B-Daten'!I12,"")</f>
        <v>16548.599999999999</v>
      </c>
      <c r="BR27" s="215">
        <f>IF('B-Daten'!CB12,'B-Daten'!CB12,"")</f>
        <v>7.43</v>
      </c>
      <c r="BS27" s="30">
        <f>IF('B-Daten'!CA12,'B-Daten'!CA12,"")</f>
        <v>23.92</v>
      </c>
      <c r="BT27" s="28" t="str">
        <f>IF('B-Daten'!CK12,'B-Daten'!CK12,"")</f>
        <v/>
      </c>
      <c r="BU27" s="28" t="str">
        <f>IF('B-Daten'!CR12,'B-Daten'!CR12,"")</f>
        <v/>
      </c>
      <c r="BV27" s="30" t="str">
        <f>IF('B-Daten'!CC12,'B-Daten'!CC12,"")</f>
        <v/>
      </c>
      <c r="BW27" s="30" t="str">
        <f>IF('B-Daten'!CD12,'B-Daten'!CD12,"")</f>
        <v/>
      </c>
      <c r="BX27" s="32" t="str">
        <f>IF('B-Daten'!CF12,'B-Daten'!CF12,"")</f>
        <v/>
      </c>
      <c r="BY27" s="32" t="str">
        <f>IF('B-Daten'!CG12,'B-Daten'!CG12,"")</f>
        <v/>
      </c>
      <c r="BZ27" s="32" t="str">
        <f>IF('B-Daten'!CH12,'B-Daten'!CH12,"")</f>
        <v/>
      </c>
      <c r="CA27" s="32" t="str">
        <f>IF('B-Daten'!CI12,'B-Daten'!CI12,"")</f>
        <v/>
      </c>
      <c r="CB27" s="32" t="str">
        <f>IF('B-Daten'!CJ12,'B-Daten'!CJ12,"")</f>
        <v/>
      </c>
      <c r="CC27" s="32" t="str">
        <f>IF('B-Daten'!CE12,'B-Daten'!CE12,"")</f>
        <v/>
      </c>
      <c r="CD27" s="28" t="str">
        <f>IF('B-Daten'!CL12,'B-Daten'!CL12,"")</f>
        <v/>
      </c>
      <c r="CE27" s="29" t="str">
        <f>TEXT('B-Daten'!CO12,"")</f>
        <v/>
      </c>
      <c r="CF27" s="47">
        <f>IF('B-Daten'!N12,'B-Daten'!N12,"")</f>
        <v>0.31</v>
      </c>
      <c r="CG27" s="30" t="str">
        <f>IF('B-Daten'!O12,'B-Daten'!O12,"")</f>
        <v/>
      </c>
      <c r="CH27" s="30" t="str">
        <f>IF('B-Daten'!P12,'B-Daten'!P12,"")</f>
        <v/>
      </c>
      <c r="CI27" s="47" t="str">
        <f>IF('B-Daten'!Q12,'B-Daten'!Q12,"")</f>
        <v/>
      </c>
      <c r="CJ27" s="30">
        <f>IF('B-Daten'!R12&gt;0,'B-Daten'!R12,"")</f>
        <v>0.69</v>
      </c>
      <c r="CK27" s="30">
        <f>IF('B-Daten'!AX12&gt;0,'B-Daten'!AX12,"")</f>
        <v>2.78</v>
      </c>
      <c r="CL27" s="30" t="str">
        <f>IF('B-Daten'!S12,'B-Daten'!S12,"")</f>
        <v/>
      </c>
      <c r="CM27" s="30" t="str">
        <f>IF('B-Daten'!BS12,'B-Daten'!BS12,"")</f>
        <v/>
      </c>
      <c r="CN27" s="30" t="str">
        <f>IF('B-Daten'!M12,'B-Daten'!M12,"")</f>
        <v/>
      </c>
      <c r="CO27" s="31"/>
      <c r="CP27" s="90">
        <f>IF(SUM('B-Daten'!AN12:AO12)&gt;0,SUM('B-Daten'!AN12:AO12),"")</f>
        <v>6819</v>
      </c>
      <c r="CQ27" s="33" t="str">
        <f>TEXT('B-Daten'!AF12,"")</f>
        <v/>
      </c>
      <c r="CV27" s="60">
        <f t="shared" si="15"/>
        <v>45088</v>
      </c>
      <c r="CW27" s="58">
        <v>4.96</v>
      </c>
      <c r="CX27" s="58">
        <v>80</v>
      </c>
      <c r="CY27" s="58">
        <v>60</v>
      </c>
      <c r="CZ27" s="58">
        <v>150</v>
      </c>
    </row>
    <row r="28" spans="1:104" ht="9" customHeight="1" x14ac:dyDescent="0.2">
      <c r="A28" s="101">
        <f>IF('B-Daten'!A13,'B-Daten'!A13,"")</f>
        <v>45089</v>
      </c>
      <c r="B28" s="34" t="str">
        <f t="shared" si="12"/>
        <v>TTT</v>
      </c>
      <c r="C28" s="49">
        <f>IF('B-Daten'!B13,'B-Daten'!B13,"")</f>
        <v>0.375</v>
      </c>
      <c r="D28" s="28">
        <f>IF('B-Daten'!C13,'B-Daten'!C13,"")</f>
        <v>3</v>
      </c>
      <c r="E28" s="28">
        <f>IF('B-Daten'!F13,'B-Daten'!F13,"")</f>
        <v>5.8</v>
      </c>
      <c r="F28" s="30">
        <f>IF('B-Daten'!D13,'B-Daten'!D13,"")</f>
        <v>18</v>
      </c>
      <c r="G28" s="166">
        <f>IF('B-Daten'!E13,'B-Daten'!E13,"")</f>
        <v>28</v>
      </c>
      <c r="H28" s="83" t="str">
        <f>IF('B-Daten'!BA13,'B-Daten'!BA13,"")</f>
        <v/>
      </c>
      <c r="I28" s="30" t="str">
        <f>IF('B-Daten'!BB13,'B-Daten'!BB13,"")</f>
        <v/>
      </c>
      <c r="J28" s="177">
        <f>IF('B-Daten'!G13,'B-Daten'!G13,"")</f>
        <v>14842.35</v>
      </c>
      <c r="K28" s="48" t="str">
        <f t="shared" si="16"/>
        <v/>
      </c>
      <c r="L28" s="180" t="str">
        <f>IF('B-Daten'!H13,'B-Daten'!H13,"")</f>
        <v/>
      </c>
      <c r="M28" s="28" t="str">
        <f>IF('B-Daten'!BK13,'B-Daten'!BK13,"")</f>
        <v/>
      </c>
      <c r="N28" s="30" t="str">
        <f>IF('B-Daten'!J13,'B-Daten'!J13,"")</f>
        <v/>
      </c>
      <c r="O28" s="30" t="str">
        <f>IF('B-Daten'!K13,'B-Daten'!K13,"")</f>
        <v/>
      </c>
      <c r="P28" s="30" t="str">
        <f>IF('B-Daten'!L13,'B-Daten'!L13,"")</f>
        <v/>
      </c>
      <c r="Q28" s="48" t="str">
        <f>IF('B-Daten'!BC13,'B-Daten'!BC13,"")</f>
        <v/>
      </c>
      <c r="R28" s="48" t="str">
        <f>IF('B-Daten'!BD13,'B-Daten'!BD13,"")</f>
        <v/>
      </c>
      <c r="S28" s="30" t="str">
        <f>IF('B-Daten'!BF13,'B-Daten'!BF13,"")</f>
        <v/>
      </c>
      <c r="T28" s="30" t="str">
        <f>IF('B-Daten'!BG13,'B-Daten'!BG13,"")</f>
        <v/>
      </c>
      <c r="U28" s="32" t="str">
        <f>IF('B-Daten'!BH13,'B-Daten'!BH13,"")</f>
        <v/>
      </c>
      <c r="V28" s="30" t="str">
        <f>IF('B-Daten'!BI13,'B-Daten'!BI13,"")</f>
        <v/>
      </c>
      <c r="W28" s="30" t="str">
        <f>IF('B-Daten'!BE13,'B-Daten'!BE13,"")</f>
        <v/>
      </c>
      <c r="X28" s="28" t="str">
        <f>IF('B-Daten'!BJ13,'B-Daten'!BJ13,"")</f>
        <v/>
      </c>
      <c r="Y28" s="28" t="str">
        <f>IF('B-Daten'!BL13,'B-Daten'!BL13,"")</f>
        <v/>
      </c>
      <c r="Z28" s="198" t="str">
        <f>IF('B-Daten'!BO13,'B-Daten'!BO13,"")</f>
        <v/>
      </c>
      <c r="AA28" s="162">
        <f t="shared" si="17"/>
        <v>45089</v>
      </c>
      <c r="AB28" s="29" t="str">
        <f t="shared" si="18"/>
        <v>TTT</v>
      </c>
      <c r="AC28" s="79" t="str">
        <f>IF('B-Daten'!DA13,'B-Daten'!DA13,"")</f>
        <v/>
      </c>
      <c r="AD28" s="30" t="str">
        <f>IF('B-Daten'!DB13,'B-Daten'!DB13,"")</f>
        <v/>
      </c>
      <c r="AE28" s="32" t="str">
        <f>IF('B-Daten'!DD13,'B-Daten'!DD13,"")</f>
        <v/>
      </c>
      <c r="AF28" s="48" t="str">
        <f>IF('B-Daten'!DC13,'B-Daten'!DC13,"")</f>
        <v/>
      </c>
      <c r="AG28" s="30" t="str">
        <f t="shared" si="19"/>
        <v/>
      </c>
      <c r="AH28" s="32">
        <f>IF(SUM('B-Daten'!DH13:'B-Daten'!DI13)&gt;0,SUM('B-Daten'!DH13:'B-Daten'!DI13)/2,"")</f>
        <v>6.56</v>
      </c>
      <c r="AI28" s="32">
        <f>IF(SUM('B-Daten'!DL13:'B-Daten'!DM13)&gt;0,SUM('B-Daten'!DL13:'B-Daten'!DM13)/2,"")</f>
        <v>7.5</v>
      </c>
      <c r="AJ28" s="32" t="str">
        <f>TEXT('B-Daten'!DE13,"")</f>
        <v/>
      </c>
      <c r="AK28" s="166" t="str">
        <f>IF('B-Daten'!DF13,'B-Daten'!DF13,"")</f>
        <v/>
      </c>
      <c r="AL28" s="79" t="str">
        <f>IF('B-Daten'!DN13,'B-Daten'!DN13,"")</f>
        <v/>
      </c>
      <c r="AM28" s="30" t="str">
        <f>IF('B-Daten'!DO13,'B-Daten'!DO13,"")</f>
        <v/>
      </c>
      <c r="AN28" s="32" t="str">
        <f>IF('B-Daten'!DQ13,'B-Daten'!DQ13,"")</f>
        <v/>
      </c>
      <c r="AO28" s="48" t="str">
        <f>IF('B-Daten'!DP13,'B-Daten'!DP13,"")</f>
        <v/>
      </c>
      <c r="AP28" s="30" t="str">
        <f t="shared" si="20"/>
        <v/>
      </c>
      <c r="AQ28" s="32">
        <f>IF(SUM('B-Daten'!DU13:'B-Daten'!DV13)&gt;0,SUM('B-Daten'!DU13:'B-Daten'!DV13)/2,"")</f>
        <v>7.38</v>
      </c>
      <c r="AR28" s="32">
        <f>IF(SUM('B-Daten'!DY13:'B-Daten'!DZ13)&gt;0,SUM('B-Daten'!DY13:'B-Daten'!DZ13)/2,"")</f>
        <v>8.875</v>
      </c>
      <c r="AS28" s="32" t="str">
        <f>TEXT('B-Daten'!DR13,"")</f>
        <v/>
      </c>
      <c r="AT28" s="166" t="str">
        <f>IF('B-Daten'!DS13,'B-Daten'!DS13,"")</f>
        <v/>
      </c>
      <c r="AU28" s="162">
        <f t="shared" si="21"/>
        <v>45089</v>
      </c>
      <c r="AV28" s="28" t="str">
        <f t="shared" si="22"/>
        <v>TTT</v>
      </c>
      <c r="AW28" s="79" t="str">
        <f>IF('B-Daten'!EA13,'B-Daten'!EA13,"")</f>
        <v/>
      </c>
      <c r="AX28" s="30" t="str">
        <f>IF('B-Daten'!EB13,'B-Daten'!EB13,"")</f>
        <v/>
      </c>
      <c r="AY28" s="32" t="str">
        <f>IF('B-Daten'!ED13,'B-Daten'!ED13,"")</f>
        <v/>
      </c>
      <c r="AZ28" s="48" t="str">
        <f>IF('B-Daten'!EC13,'B-Daten'!EC13,"")</f>
        <v/>
      </c>
      <c r="BA28" s="30" t="str">
        <f t="shared" si="23"/>
        <v/>
      </c>
      <c r="BB28" s="32">
        <f>IF(SUM('B-Daten'!EH13:'B-Daten'!EI13)&gt;0,SUM('B-Daten'!EH13:'B-Daten'!EI13)/2,"")</f>
        <v>0.39</v>
      </c>
      <c r="BC28" s="32">
        <f>IF(SUM('B-Daten'!EL13:'B-Daten'!EM13)&gt;0,SUM('B-Daten'!EL13:'B-Daten'!EM13)/2,"")</f>
        <v>0.56000000000000005</v>
      </c>
      <c r="BD28" s="32" t="str">
        <f>TEXT('B-Daten'!EE13,"")</f>
        <v/>
      </c>
      <c r="BE28" s="166" t="str">
        <f>IF('B-Daten'!EF13,'B-Daten'!EF13,"")</f>
        <v/>
      </c>
      <c r="BF28" s="79" t="str">
        <f>IF('B-Daten'!EN13,'B-Daten'!EN13,"")</f>
        <v/>
      </c>
      <c r="BG28" s="30" t="str">
        <f>IF('B-Daten'!EO13,'B-Daten'!EO13,"")</f>
        <v/>
      </c>
      <c r="BH28" s="32" t="str">
        <f>IF('B-Daten'!EQ13,'B-Daten'!EQ13,"")</f>
        <v/>
      </c>
      <c r="BI28" s="28" t="str">
        <f>IF('B-Daten'!EP13,'B-Daten'!EP13,"")</f>
        <v/>
      </c>
      <c r="BJ28" s="30" t="str">
        <f t="shared" si="24"/>
        <v/>
      </c>
      <c r="BK28" s="32">
        <f>IF(SUM('B-Daten'!EU13:'B-Daten'!EV13)&gt;0,SUM('B-Daten'!EU13:'B-Daten'!EV13)/2,"")</f>
        <v>0.32</v>
      </c>
      <c r="BL28" s="32">
        <f>IF(SUM('B-Daten'!EY13:'B-Daten'!EZ13)&gt;0,SUM('B-Daten'!EY13:'B-Daten'!EZ13)/2,"")</f>
        <v>0.43000000000000005</v>
      </c>
      <c r="BM28" s="32" t="str">
        <f>TEXT('B-Daten'!ER13,"")</f>
        <v/>
      </c>
      <c r="BN28" s="166" t="str">
        <f>IF('B-Daten'!ES13,'B-Daten'!ES13,"")</f>
        <v/>
      </c>
      <c r="BO28" s="162">
        <f t="shared" si="13"/>
        <v>45089</v>
      </c>
      <c r="BP28" s="29" t="str">
        <f t="shared" si="14"/>
        <v>TTT</v>
      </c>
      <c r="BQ28" s="218">
        <f>IF('B-Daten'!I13,'B-Daten'!I13,"")</f>
        <v>15672.75</v>
      </c>
      <c r="BR28" s="215">
        <f>IF('B-Daten'!CB13,'B-Daten'!CB13,"")</f>
        <v>7.45</v>
      </c>
      <c r="BS28" s="30">
        <f>IF('B-Daten'!CA13,'B-Daten'!CA13,"")</f>
        <v>23.99</v>
      </c>
      <c r="BT28" s="28" t="str">
        <f>IF('B-Daten'!CK13,'B-Daten'!CK13,"")</f>
        <v/>
      </c>
      <c r="BU28" s="28" t="str">
        <f>IF('B-Daten'!CR13,'B-Daten'!CR13,"")</f>
        <v/>
      </c>
      <c r="BV28" s="30" t="str">
        <f>IF('B-Daten'!CC13,'B-Daten'!CC13,"")</f>
        <v/>
      </c>
      <c r="BW28" s="30" t="str">
        <f>IF('B-Daten'!CD13,'B-Daten'!CD13,"")</f>
        <v/>
      </c>
      <c r="BX28" s="32" t="str">
        <f>IF('B-Daten'!CF13,'B-Daten'!CF13,"")</f>
        <v/>
      </c>
      <c r="BY28" s="32" t="str">
        <f>IF('B-Daten'!CG13,'B-Daten'!CG13,"")</f>
        <v/>
      </c>
      <c r="BZ28" s="32" t="str">
        <f>IF('B-Daten'!CH13,'B-Daten'!CH13,"")</f>
        <v/>
      </c>
      <c r="CA28" s="32" t="str">
        <f>IF('B-Daten'!CI13,'B-Daten'!CI13,"")</f>
        <v/>
      </c>
      <c r="CB28" s="32" t="str">
        <f>IF('B-Daten'!CJ13,'B-Daten'!CJ13,"")</f>
        <v/>
      </c>
      <c r="CC28" s="32" t="str">
        <f>IF('B-Daten'!CE13,'B-Daten'!CE13,"")</f>
        <v/>
      </c>
      <c r="CD28" s="28" t="str">
        <f>IF('B-Daten'!CL13,'B-Daten'!CL13,"")</f>
        <v/>
      </c>
      <c r="CE28" s="29" t="str">
        <f>TEXT('B-Daten'!CO13,"")</f>
        <v/>
      </c>
      <c r="CF28" s="47">
        <f>IF('B-Daten'!N13,'B-Daten'!N13,"")</f>
        <v>0.35</v>
      </c>
      <c r="CG28" s="30" t="str">
        <f>IF('B-Daten'!O13,'B-Daten'!O13,"")</f>
        <v/>
      </c>
      <c r="CH28" s="30" t="str">
        <f>IF('B-Daten'!P13,'B-Daten'!P13,"")</f>
        <v/>
      </c>
      <c r="CI28" s="47" t="str">
        <f>IF('B-Daten'!Q13,'B-Daten'!Q13,"")</f>
        <v/>
      </c>
      <c r="CJ28" s="30">
        <f>IF('B-Daten'!R13&gt;0,'B-Daten'!R13,"")</f>
        <v>0.69</v>
      </c>
      <c r="CK28" s="30">
        <f>IF('B-Daten'!AX13&gt;0,'B-Daten'!AX13,"")</f>
        <v>2.78</v>
      </c>
      <c r="CL28" s="30" t="str">
        <f>IF('B-Daten'!S13,'B-Daten'!S13,"")</f>
        <v/>
      </c>
      <c r="CM28" s="30" t="str">
        <f>IF('B-Daten'!BS13,'B-Daten'!BS13,"")</f>
        <v/>
      </c>
      <c r="CN28" s="30" t="str">
        <f>IF('B-Daten'!M13,'B-Daten'!M13,"")</f>
        <v/>
      </c>
      <c r="CO28" s="31"/>
      <c r="CP28" s="90">
        <f>IF(SUM('B-Daten'!AN13:AO13)&gt;0,SUM('B-Daten'!AN13:AO13),"")</f>
        <v>6670</v>
      </c>
      <c r="CQ28" s="33" t="str">
        <f>TEXT('B-Daten'!AF13,"")</f>
        <v/>
      </c>
      <c r="CV28" s="60">
        <f t="shared" si="15"/>
        <v>45089</v>
      </c>
      <c r="CW28" s="58">
        <v>4.96</v>
      </c>
      <c r="CX28" s="58">
        <v>80</v>
      </c>
      <c r="CY28" s="58">
        <v>60</v>
      </c>
      <c r="CZ28" s="58">
        <v>150</v>
      </c>
    </row>
    <row r="29" spans="1:104" ht="9" customHeight="1" x14ac:dyDescent="0.2">
      <c r="A29" s="101">
        <f>IF('B-Daten'!A14,'B-Daten'!A14,"")</f>
        <v>45090</v>
      </c>
      <c r="B29" s="34" t="str">
        <f t="shared" si="12"/>
        <v>TTT</v>
      </c>
      <c r="C29" s="49">
        <f>IF('B-Daten'!B14,'B-Daten'!B14,"")</f>
        <v>0.375</v>
      </c>
      <c r="D29" s="28">
        <f>IF('B-Daten'!C14,'B-Daten'!C14,"")</f>
        <v>1</v>
      </c>
      <c r="E29" s="28" t="str">
        <f>IF('B-Daten'!F14,'B-Daten'!F14,"")</f>
        <v/>
      </c>
      <c r="F29" s="30">
        <f>IF('B-Daten'!D14,'B-Daten'!D14,"")</f>
        <v>19</v>
      </c>
      <c r="G29" s="166">
        <f>IF('B-Daten'!E14,'B-Daten'!E14,"")</f>
        <v>29</v>
      </c>
      <c r="H29" s="83" t="str">
        <f>IF('B-Daten'!BA14,'B-Daten'!BA14,"")</f>
        <v/>
      </c>
      <c r="I29" s="30" t="str">
        <f>IF('B-Daten'!BB14,'B-Daten'!BB14,"")</f>
        <v/>
      </c>
      <c r="J29" s="177">
        <f>IF('B-Daten'!G14,'B-Daten'!G14,"")</f>
        <v>14833.47</v>
      </c>
      <c r="K29" s="48">
        <f t="shared" si="16"/>
        <v>14833.47</v>
      </c>
      <c r="L29" s="180" t="str">
        <f>IF('B-Daten'!H14,'B-Daten'!H14,"")</f>
        <v/>
      </c>
      <c r="M29" s="28" t="str">
        <f>IF('B-Daten'!BK14,'B-Daten'!BK14,"")</f>
        <v/>
      </c>
      <c r="N29" s="30" t="str">
        <f>IF('B-Daten'!J14,'B-Daten'!J14,"")</f>
        <v/>
      </c>
      <c r="O29" s="30" t="str">
        <f>IF('B-Daten'!K14,'B-Daten'!K14,"")</f>
        <v/>
      </c>
      <c r="P29" s="30" t="str">
        <f>IF('B-Daten'!L14,'B-Daten'!L14,"")</f>
        <v/>
      </c>
      <c r="Q29" s="48" t="str">
        <f>IF('B-Daten'!BC14,'B-Daten'!BC14,"")</f>
        <v/>
      </c>
      <c r="R29" s="48" t="str">
        <f>IF('B-Daten'!BD14,'B-Daten'!BD14,"")</f>
        <v/>
      </c>
      <c r="S29" s="30" t="str">
        <f>IF('B-Daten'!BF14,'B-Daten'!BF14,"")</f>
        <v/>
      </c>
      <c r="T29" s="30" t="str">
        <f>IF('B-Daten'!BG14,'B-Daten'!BG14,"")</f>
        <v/>
      </c>
      <c r="U29" s="32" t="str">
        <f>IF('B-Daten'!BH14,'B-Daten'!BH14,"")</f>
        <v/>
      </c>
      <c r="V29" s="30" t="str">
        <f>IF('B-Daten'!BI14,'B-Daten'!BI14,"")</f>
        <v/>
      </c>
      <c r="W29" s="30" t="str">
        <f>IF('B-Daten'!BE14,'B-Daten'!BE14,"")</f>
        <v/>
      </c>
      <c r="X29" s="28" t="str">
        <f>IF('B-Daten'!BJ14,'B-Daten'!BJ14,"")</f>
        <v/>
      </c>
      <c r="Y29" s="28" t="str">
        <f>IF('B-Daten'!BL14,'B-Daten'!BL14,"")</f>
        <v/>
      </c>
      <c r="Z29" s="198" t="str">
        <f>IF('B-Daten'!BO14,'B-Daten'!BO14,"")</f>
        <v/>
      </c>
      <c r="AA29" s="162">
        <f t="shared" si="17"/>
        <v>45090</v>
      </c>
      <c r="AB29" s="29" t="str">
        <f t="shared" si="18"/>
        <v>TTT</v>
      </c>
      <c r="AC29" s="79" t="str">
        <f>IF('B-Daten'!DA14,'B-Daten'!DA14,"")</f>
        <v/>
      </c>
      <c r="AD29" s="30" t="str">
        <f>IF('B-Daten'!DB14,'B-Daten'!DB14,"")</f>
        <v/>
      </c>
      <c r="AE29" s="32" t="str">
        <f>IF('B-Daten'!DD14,'B-Daten'!DD14,"")</f>
        <v/>
      </c>
      <c r="AF29" s="48" t="str">
        <f>IF('B-Daten'!DC14,'B-Daten'!DC14,"")</f>
        <v/>
      </c>
      <c r="AG29" s="30" t="str">
        <f t="shared" si="19"/>
        <v/>
      </c>
      <c r="AH29" s="32">
        <f>IF(SUM('B-Daten'!DH14:'B-Daten'!DI14)&gt;0,SUM('B-Daten'!DH14:'B-Daten'!DI14)/2,"")</f>
        <v>6.47</v>
      </c>
      <c r="AI29" s="32">
        <f>IF(SUM('B-Daten'!DL14:'B-Daten'!DM14)&gt;0,SUM('B-Daten'!DL14:'B-Daten'!DM14)/2,"")</f>
        <v>7.56</v>
      </c>
      <c r="AJ29" s="32" t="str">
        <f>TEXT('B-Daten'!DE14,"")</f>
        <v/>
      </c>
      <c r="AK29" s="166" t="str">
        <f>IF('B-Daten'!DF14,'B-Daten'!DF14,"")</f>
        <v/>
      </c>
      <c r="AL29" s="79" t="str">
        <f>IF('B-Daten'!DN14,'B-Daten'!DN14,"")</f>
        <v/>
      </c>
      <c r="AM29" s="30" t="str">
        <f>IF('B-Daten'!DO14,'B-Daten'!DO14,"")</f>
        <v/>
      </c>
      <c r="AN29" s="32" t="str">
        <f>IF('B-Daten'!DQ14,'B-Daten'!DQ14,"")</f>
        <v/>
      </c>
      <c r="AO29" s="48" t="str">
        <f>IF('B-Daten'!DP14,'B-Daten'!DP14,"")</f>
        <v/>
      </c>
      <c r="AP29" s="30" t="str">
        <f t="shared" si="20"/>
        <v/>
      </c>
      <c r="AQ29" s="32">
        <f>IF(SUM('B-Daten'!DU14:'B-Daten'!DV14)&gt;0,SUM('B-Daten'!DU14:'B-Daten'!DV14)/2,"")</f>
        <v>7.2850000000000001</v>
      </c>
      <c r="AR29" s="32">
        <f>IF(SUM('B-Daten'!DY14:'B-Daten'!DZ14)&gt;0,SUM('B-Daten'!DY14:'B-Daten'!DZ14)/2,"")</f>
        <v>9.08</v>
      </c>
      <c r="AS29" s="32" t="str">
        <f>TEXT('B-Daten'!DR14,"")</f>
        <v/>
      </c>
      <c r="AT29" s="166" t="str">
        <f>IF('B-Daten'!DS14,'B-Daten'!DS14,"")</f>
        <v/>
      </c>
      <c r="AU29" s="162">
        <f t="shared" si="21"/>
        <v>45090</v>
      </c>
      <c r="AV29" s="28" t="str">
        <f t="shared" si="22"/>
        <v>TTT</v>
      </c>
      <c r="AW29" s="79" t="str">
        <f>IF('B-Daten'!EA14,'B-Daten'!EA14,"")</f>
        <v/>
      </c>
      <c r="AX29" s="30" t="str">
        <f>IF('B-Daten'!EB14,'B-Daten'!EB14,"")</f>
        <v/>
      </c>
      <c r="AY29" s="32" t="str">
        <f>IF('B-Daten'!ED14,'B-Daten'!ED14,"")</f>
        <v/>
      </c>
      <c r="AZ29" s="48" t="str">
        <f>IF('B-Daten'!EC14,'B-Daten'!EC14,"")</f>
        <v/>
      </c>
      <c r="BA29" s="30" t="str">
        <f t="shared" si="23"/>
        <v/>
      </c>
      <c r="BB29" s="32">
        <f>IF(SUM('B-Daten'!EH14:'B-Daten'!EI14)&gt;0,SUM('B-Daten'!EH14:'B-Daten'!EI14)/2,"")</f>
        <v>0.39</v>
      </c>
      <c r="BC29" s="32">
        <f>IF(SUM('B-Daten'!EL14:'B-Daten'!EM14)&gt;0,SUM('B-Daten'!EL14:'B-Daten'!EM14)/2,"")</f>
        <v>0.62</v>
      </c>
      <c r="BD29" s="32" t="str">
        <f>TEXT('B-Daten'!EE14,"")</f>
        <v>trend-</v>
      </c>
      <c r="BE29" s="166" t="str">
        <f>IF('B-Daten'!EF14,'B-Daten'!EF14,"")</f>
        <v/>
      </c>
      <c r="BF29" s="79" t="str">
        <f>IF('B-Daten'!EN14,'B-Daten'!EN14,"")</f>
        <v/>
      </c>
      <c r="BG29" s="30" t="str">
        <f>IF('B-Daten'!EO14,'B-Daten'!EO14,"")</f>
        <v/>
      </c>
      <c r="BH29" s="32" t="str">
        <f>IF('B-Daten'!EQ14,'B-Daten'!EQ14,"")</f>
        <v/>
      </c>
      <c r="BI29" s="28" t="str">
        <f>IF('B-Daten'!EP14,'B-Daten'!EP14,"")</f>
        <v/>
      </c>
      <c r="BJ29" s="30" t="str">
        <f t="shared" si="24"/>
        <v/>
      </c>
      <c r="BK29" s="32">
        <f>IF(SUM('B-Daten'!EU14:'B-Daten'!EV14)&gt;0,SUM('B-Daten'!EU14:'B-Daten'!EV14)/2,"")</f>
        <v>0.33999999999999997</v>
      </c>
      <c r="BL29" s="32">
        <f>IF(SUM('B-Daten'!EY14:'B-Daten'!EZ14)&gt;0,SUM('B-Daten'!EY14:'B-Daten'!EZ14)/2,"")</f>
        <v>0.46</v>
      </c>
      <c r="BM29" s="32" t="str">
        <f>TEXT('B-Daten'!ER14,"")</f>
        <v>trend-</v>
      </c>
      <c r="BN29" s="166" t="str">
        <f>IF('B-Daten'!ES14,'B-Daten'!ES14,"")</f>
        <v/>
      </c>
      <c r="BO29" s="162">
        <f t="shared" si="13"/>
        <v>45090</v>
      </c>
      <c r="BP29" s="29" t="str">
        <f t="shared" si="14"/>
        <v>TTT</v>
      </c>
      <c r="BQ29" s="218">
        <f>IF('B-Daten'!I14,'B-Daten'!I14,"")</f>
        <v>15339.41</v>
      </c>
      <c r="BR29" s="215">
        <f>IF('B-Daten'!CB14,'B-Daten'!CB14,"")</f>
        <v>7.55</v>
      </c>
      <c r="BS29" s="30">
        <f>IF('B-Daten'!CA14,'B-Daten'!CA14,"")</f>
        <v>24.06</v>
      </c>
      <c r="BT29" s="28" t="str">
        <f>IF('B-Daten'!CK14,'B-Daten'!CK14,"")</f>
        <v/>
      </c>
      <c r="BU29" s="28" t="str">
        <f>IF('B-Daten'!CR14,'B-Daten'!CR14,"")</f>
        <v/>
      </c>
      <c r="BV29" s="30">
        <f>IF('B-Daten'!CC14,'B-Daten'!CC14,"")</f>
        <v>40</v>
      </c>
      <c r="BW29" s="30">
        <f>IF('B-Daten'!CD14,'B-Daten'!CD14,"")</f>
        <v>58.6</v>
      </c>
      <c r="BX29" s="32">
        <f>IF('B-Daten'!CF14,'B-Daten'!CF14,"")</f>
        <v>19</v>
      </c>
      <c r="BY29" s="32">
        <f>IF('B-Daten'!CG14,'B-Daten'!CG14,"")</f>
        <v>3.05</v>
      </c>
      <c r="BZ29" s="32">
        <f>IF('B-Daten'!CH14,'B-Daten'!CH14,"")</f>
        <v>0.40899999999999997</v>
      </c>
      <c r="CA29" s="32">
        <f>IF('B-Daten'!CI14,'B-Daten'!CI14,"")</f>
        <v>23.4</v>
      </c>
      <c r="CB29" s="32">
        <f>IF('B-Daten'!CJ14,'B-Daten'!CJ14,"")</f>
        <v>23.4</v>
      </c>
      <c r="CC29" s="32">
        <f>IF('B-Daten'!CE14,'B-Daten'!CE14,"")</f>
        <v>3.64</v>
      </c>
      <c r="CD29" s="28">
        <f>IF('B-Daten'!CL14,'B-Daten'!CL14,"")</f>
        <v>131</v>
      </c>
      <c r="CE29" s="29" t="str">
        <f>TEXT('B-Daten'!CO14,"")</f>
        <v/>
      </c>
      <c r="CF29" s="47">
        <f>IF('B-Daten'!N14,'B-Daten'!N14,"")</f>
        <v>0.91</v>
      </c>
      <c r="CG29" s="30" t="str">
        <f>IF('B-Daten'!O14,'B-Daten'!O14,"")</f>
        <v/>
      </c>
      <c r="CH29" s="30" t="str">
        <f>IF('B-Daten'!P14,'B-Daten'!P14,"")</f>
        <v/>
      </c>
      <c r="CI29" s="47" t="str">
        <f>IF('B-Daten'!Q14,'B-Daten'!Q14,"")</f>
        <v/>
      </c>
      <c r="CJ29" s="30">
        <f>IF('B-Daten'!R14&gt;0,'B-Daten'!R14,"")</f>
        <v>0.69</v>
      </c>
      <c r="CK29" s="30">
        <f>IF('B-Daten'!AX14&gt;0,'B-Daten'!AX14,"")</f>
        <v>2.78</v>
      </c>
      <c r="CL29" s="30" t="str">
        <f>IF('B-Daten'!S14,'B-Daten'!S14,"")</f>
        <v/>
      </c>
      <c r="CM29" s="30" t="str">
        <f>IF('B-Daten'!BS14,'B-Daten'!BS14,"")</f>
        <v/>
      </c>
      <c r="CN29" s="30" t="str">
        <f>IF('B-Daten'!M14,'B-Daten'!M14,"")</f>
        <v/>
      </c>
      <c r="CO29" s="31"/>
      <c r="CP29" s="90">
        <f>IF(SUM('B-Daten'!AN14:AO14)&gt;0,SUM('B-Daten'!AN14:AO14),"")</f>
        <v>6785</v>
      </c>
      <c r="CQ29" s="33" t="str">
        <f>TEXT('B-Daten'!AF14,"")</f>
        <v/>
      </c>
      <c r="CV29" s="60">
        <f t="shared" si="15"/>
        <v>45090</v>
      </c>
      <c r="CW29" s="58">
        <v>4.96</v>
      </c>
      <c r="CX29" s="58">
        <v>80</v>
      </c>
      <c r="CY29" s="58">
        <v>60</v>
      </c>
      <c r="CZ29" s="58">
        <v>150</v>
      </c>
    </row>
    <row r="30" spans="1:104" ht="9" customHeight="1" x14ac:dyDescent="0.2">
      <c r="A30" s="101">
        <f>IF('B-Daten'!A15,'B-Daten'!A15,"")</f>
        <v>45091</v>
      </c>
      <c r="B30" s="34" t="str">
        <f t="shared" si="12"/>
        <v>TTT</v>
      </c>
      <c r="C30" s="49" t="str">
        <f>IF('B-Daten'!B15,'B-Daten'!B15,"")</f>
        <v/>
      </c>
      <c r="D30" s="28" t="str">
        <f>IF('B-Daten'!C15,'B-Daten'!C15,"")</f>
        <v/>
      </c>
      <c r="E30" s="28" t="str">
        <f>IF('B-Daten'!F15,'B-Daten'!F15,"")</f>
        <v/>
      </c>
      <c r="F30" s="30" t="str">
        <f>IF('B-Daten'!D15,'B-Daten'!D15,"")</f>
        <v/>
      </c>
      <c r="G30" s="166" t="str">
        <f>IF('B-Daten'!E15,'B-Daten'!E15,"")</f>
        <v/>
      </c>
      <c r="H30" s="83" t="str">
        <f>IF('B-Daten'!BA15,'B-Daten'!BA15,"")</f>
        <v/>
      </c>
      <c r="I30" s="30" t="str">
        <f>IF('B-Daten'!BB15,'B-Daten'!BB15,"")</f>
        <v/>
      </c>
      <c r="J30" s="177">
        <f>IF('B-Daten'!G15,'B-Daten'!G15,"")</f>
        <v>14926.73</v>
      </c>
      <c r="K30" s="48" t="str">
        <f t="shared" si="16"/>
        <v/>
      </c>
      <c r="L30" s="180" t="str">
        <f>IF('B-Daten'!H15,'B-Daten'!H15,"")</f>
        <v/>
      </c>
      <c r="M30" s="28" t="str">
        <f>IF('B-Daten'!BK15,'B-Daten'!BK15,"")</f>
        <v/>
      </c>
      <c r="N30" s="30" t="str">
        <f>IF('B-Daten'!J15,'B-Daten'!J15,"")</f>
        <v/>
      </c>
      <c r="O30" s="30" t="str">
        <f>IF('B-Daten'!K15,'B-Daten'!K15,"")</f>
        <v/>
      </c>
      <c r="P30" s="30" t="str">
        <f>IF('B-Daten'!L15,'B-Daten'!L15,"")</f>
        <v/>
      </c>
      <c r="Q30" s="48">
        <f>IF('B-Daten'!BC15,'B-Daten'!BC15,"")</f>
        <v>182</v>
      </c>
      <c r="R30" s="48">
        <f>IF('B-Daten'!BD15,'B-Daten'!BD15,"")</f>
        <v>444</v>
      </c>
      <c r="S30" s="30">
        <f>IF('B-Daten'!BF15,'B-Daten'!BF15,"")</f>
        <v>16.399999999999999</v>
      </c>
      <c r="T30" s="30">
        <f>IF('B-Daten'!BG15,'B-Daten'!BG15,"")</f>
        <v>0.58399999999999996</v>
      </c>
      <c r="U30" s="32">
        <f>IF('B-Daten'!BH15,'B-Daten'!BH15,"")</f>
        <v>0.14899999999999999</v>
      </c>
      <c r="V30" s="30">
        <f>IF('B-Daten'!BI15,'B-Daten'!BI15,"")</f>
        <v>53.9</v>
      </c>
      <c r="W30" s="30">
        <f>IF('B-Daten'!BE15,'B-Daten'!BE15,"")</f>
        <v>6.53</v>
      </c>
      <c r="X30" s="28">
        <f>IF('B-Daten'!BJ15,'B-Daten'!BJ15,"")</f>
        <v>53.9</v>
      </c>
      <c r="Y30" s="28">
        <f>IF('B-Daten'!BL15,'B-Daten'!BL15,"")</f>
        <v>251</v>
      </c>
      <c r="Z30" s="198">
        <f>IF('B-Daten'!BO15,'B-Daten'!BO15,"")</f>
        <v>1</v>
      </c>
      <c r="AA30" s="162">
        <f t="shared" si="17"/>
        <v>45091</v>
      </c>
      <c r="AB30" s="29" t="str">
        <f t="shared" si="18"/>
        <v>TTT</v>
      </c>
      <c r="AC30" s="79" t="str">
        <f>IF('B-Daten'!DA15,'B-Daten'!DA15,"")</f>
        <v/>
      </c>
      <c r="AD30" s="30" t="str">
        <f>IF('B-Daten'!DB15,'B-Daten'!DB15,"")</f>
        <v/>
      </c>
      <c r="AE30" s="32" t="str">
        <f>IF('B-Daten'!DD15,'B-Daten'!DD15,"")</f>
        <v/>
      </c>
      <c r="AF30" s="48" t="str">
        <f>IF('B-Daten'!DC15,'B-Daten'!DC15,"")</f>
        <v/>
      </c>
      <c r="AG30" s="30" t="str">
        <f t="shared" si="19"/>
        <v/>
      </c>
      <c r="AH30" s="32">
        <f>IF(SUM('B-Daten'!DH15:'B-Daten'!DI15)&gt;0,SUM('B-Daten'!DH15:'B-Daten'!DI15)/2,"")</f>
        <v>6.9</v>
      </c>
      <c r="AI30" s="32">
        <f>IF(SUM('B-Daten'!DL15:'B-Daten'!DM15)&gt;0,SUM('B-Daten'!DL15:'B-Daten'!DM15)/2,"")</f>
        <v>7.8</v>
      </c>
      <c r="AJ30" s="32" t="str">
        <f>TEXT('B-Daten'!DE15,"")</f>
        <v/>
      </c>
      <c r="AK30" s="166" t="str">
        <f>IF('B-Daten'!DF15,'B-Daten'!DF15,"")</f>
        <v/>
      </c>
      <c r="AL30" s="79" t="str">
        <f>IF('B-Daten'!DN15,'B-Daten'!DN15,"")</f>
        <v/>
      </c>
      <c r="AM30" s="30" t="str">
        <f>IF('B-Daten'!DO15,'B-Daten'!DO15,"")</f>
        <v/>
      </c>
      <c r="AN30" s="32" t="str">
        <f>IF('B-Daten'!DQ15,'B-Daten'!DQ15,"")</f>
        <v/>
      </c>
      <c r="AO30" s="48" t="str">
        <f>IF('B-Daten'!DP15,'B-Daten'!DP15,"")</f>
        <v/>
      </c>
      <c r="AP30" s="30" t="str">
        <f t="shared" si="20"/>
        <v/>
      </c>
      <c r="AQ30" s="32">
        <f>IF(SUM('B-Daten'!DU15:'B-Daten'!DV15)&gt;0,SUM('B-Daten'!DU15:'B-Daten'!DV15)/2,"")</f>
        <v>0.28500000000000003</v>
      </c>
      <c r="AR30" s="32">
        <f>IF(SUM('B-Daten'!DY15:'B-Daten'!DZ15)&gt;0,SUM('B-Daten'!DY15:'B-Daten'!DZ15)/2,"")</f>
        <v>8.93</v>
      </c>
      <c r="AS30" s="32" t="str">
        <f>TEXT('B-Daten'!DR15,"")</f>
        <v/>
      </c>
      <c r="AT30" s="166" t="str">
        <f>IF('B-Daten'!DS15,'B-Daten'!DS15,"")</f>
        <v/>
      </c>
      <c r="AU30" s="162">
        <f t="shared" si="21"/>
        <v>45091</v>
      </c>
      <c r="AV30" s="28" t="str">
        <f t="shared" si="22"/>
        <v>TTT</v>
      </c>
      <c r="AW30" s="79" t="str">
        <f>IF('B-Daten'!EA15,'B-Daten'!EA15,"")</f>
        <v/>
      </c>
      <c r="AX30" s="30" t="str">
        <f>IF('B-Daten'!EB15,'B-Daten'!EB15,"")</f>
        <v/>
      </c>
      <c r="AY30" s="32">
        <f>IF('B-Daten'!ED15,'B-Daten'!ED15,"")</f>
        <v>4.0979999999999999</v>
      </c>
      <c r="AZ30" s="48">
        <f>IF('B-Daten'!EC15,'B-Daten'!EC15,"")</f>
        <v>1525</v>
      </c>
      <c r="BA30" s="30">
        <f t="shared" si="23"/>
        <v>372.13274768179599</v>
      </c>
      <c r="BB30" s="32">
        <f>IF(SUM('B-Daten'!EH15:'B-Daten'!EI15)&gt;0,SUM('B-Daten'!EH15:'B-Daten'!EI15)/2,"")</f>
        <v>0.39</v>
      </c>
      <c r="BC30" s="32">
        <f>IF(SUM('B-Daten'!EL15:'B-Daten'!EM15)&gt;0,SUM('B-Daten'!EL15:'B-Daten'!EM15)/2,"")</f>
        <v>0.56000000000000005</v>
      </c>
      <c r="BD30" s="32" t="str">
        <f>TEXT('B-Daten'!EE15,"")</f>
        <v/>
      </c>
      <c r="BE30" s="166" t="str">
        <f>IF('B-Daten'!EF15,'B-Daten'!EF15,"")</f>
        <v/>
      </c>
      <c r="BF30" s="79" t="str">
        <f>IF('B-Daten'!EN15,'B-Daten'!EN15,"")</f>
        <v/>
      </c>
      <c r="BG30" s="30" t="str">
        <f>IF('B-Daten'!EO15,'B-Daten'!EO15,"")</f>
        <v/>
      </c>
      <c r="BH30" s="32">
        <f>IF('B-Daten'!EQ15,'B-Daten'!EQ15,"")</f>
        <v>4.0979999999999999</v>
      </c>
      <c r="BI30" s="28">
        <f>IF('B-Daten'!EP15,'B-Daten'!EP15,"")</f>
        <v>1525</v>
      </c>
      <c r="BJ30" s="30">
        <f t="shared" si="24"/>
        <v>372.13274768179599</v>
      </c>
      <c r="BK30" s="32">
        <f>IF(SUM('B-Daten'!EU15:'B-Daten'!EV15)&gt;0,SUM('B-Daten'!EU15:'B-Daten'!EV15)/2,"")</f>
        <v>0.33</v>
      </c>
      <c r="BL30" s="32">
        <f>IF(SUM('B-Daten'!EY15:'B-Daten'!EZ15)&gt;0,SUM('B-Daten'!EY15:'B-Daten'!EZ15)/2,"")</f>
        <v>0.43000000000000005</v>
      </c>
      <c r="BM30" s="32" t="str">
        <f>TEXT('B-Daten'!ER15,"")</f>
        <v/>
      </c>
      <c r="BN30" s="166" t="str">
        <f>IF('B-Daten'!ES15,'B-Daten'!ES15,"")</f>
        <v/>
      </c>
      <c r="BO30" s="162">
        <f t="shared" si="13"/>
        <v>45091</v>
      </c>
      <c r="BP30" s="29" t="str">
        <f t="shared" si="14"/>
        <v>TTT</v>
      </c>
      <c r="BQ30" s="218">
        <f>IF('B-Daten'!I15,'B-Daten'!I15,"")</f>
        <v>10111.049999999999</v>
      </c>
      <c r="BR30" s="215">
        <f>IF('B-Daten'!CB15,'B-Daten'!CB15,"")</f>
        <v>7.63</v>
      </c>
      <c r="BS30" s="30">
        <f>IF('B-Daten'!CA15,'B-Daten'!CA15,"")</f>
        <v>24.44</v>
      </c>
      <c r="BT30" s="28" t="str">
        <f>IF('B-Daten'!CK15,'B-Daten'!CK15,"")</f>
        <v/>
      </c>
      <c r="BU30" s="28" t="str">
        <f>IF('B-Daten'!CR15,'B-Daten'!CR15,"")</f>
        <v/>
      </c>
      <c r="BV30" s="30">
        <f>IF('B-Daten'!CC15,'B-Daten'!CC15,"")</f>
        <v>33</v>
      </c>
      <c r="BW30" s="30">
        <f>IF('B-Daten'!CD15,'B-Daten'!CD15,"")</f>
        <v>37.200000000000003</v>
      </c>
      <c r="BX30" s="32" t="str">
        <f>IF('B-Daten'!CF15,'B-Daten'!CF15,"")</f>
        <v/>
      </c>
      <c r="BY30" s="32">
        <f>IF('B-Daten'!CG15,'B-Daten'!CG15,"")</f>
        <v>2.6</v>
      </c>
      <c r="BZ30" s="32">
        <f>IF('B-Daten'!CH15,'B-Daten'!CH15,"")</f>
        <v>0.35299999999999998</v>
      </c>
      <c r="CA30" s="32">
        <f>IF('B-Daten'!CI15,'B-Daten'!CI15,"")</f>
        <v>21</v>
      </c>
      <c r="CB30" s="32">
        <f>IF('B-Daten'!CJ15,'B-Daten'!CJ15,"")</f>
        <v>21</v>
      </c>
      <c r="CC30" s="32">
        <f>IF('B-Daten'!CE15,'B-Daten'!CE15,"")</f>
        <v>2.13</v>
      </c>
      <c r="CD30" s="28">
        <f>IF('B-Daten'!CL15,'B-Daten'!CL15,"")</f>
        <v>21</v>
      </c>
      <c r="CE30" s="29" t="str">
        <f>TEXT('B-Daten'!CO15,"")</f>
        <v/>
      </c>
      <c r="CF30" s="47">
        <f>IF('B-Daten'!N15,'B-Daten'!N15,"")</f>
        <v>0.06</v>
      </c>
      <c r="CG30" s="30" t="str">
        <f>IF('B-Daten'!O15,'B-Daten'!O15,"")</f>
        <v/>
      </c>
      <c r="CH30" s="30" t="str">
        <f>IF('B-Daten'!P15,'B-Daten'!P15,"")</f>
        <v/>
      </c>
      <c r="CI30" s="47" t="str">
        <f>IF('B-Daten'!Q15,'B-Daten'!Q15,"")</f>
        <v/>
      </c>
      <c r="CJ30" s="30">
        <f>IF('B-Daten'!R15&gt;0,'B-Daten'!R15,"")</f>
        <v>0.69</v>
      </c>
      <c r="CK30" s="30">
        <f>IF('B-Daten'!AX15&gt;0,'B-Daten'!AX15,"")</f>
        <v>2.78</v>
      </c>
      <c r="CL30" s="30" t="str">
        <f>IF('B-Daten'!S15,'B-Daten'!S15,"")</f>
        <v/>
      </c>
      <c r="CM30" s="30" t="str">
        <f>IF('B-Daten'!BS15,'B-Daten'!BS15,"")</f>
        <v/>
      </c>
      <c r="CN30" s="30" t="str">
        <f>IF('B-Daten'!M15,'B-Daten'!M15,"")</f>
        <v/>
      </c>
      <c r="CO30" s="31"/>
      <c r="CP30" s="90">
        <f>IF(SUM('B-Daten'!AN15:AO15)&gt;0,SUM('B-Daten'!AN15:AO15),"")</f>
        <v>6617</v>
      </c>
      <c r="CQ30" s="33" t="str">
        <f>TEXT('B-Daten'!AF15,"")</f>
        <v/>
      </c>
      <c r="CV30" s="60">
        <f t="shared" si="15"/>
        <v>45091</v>
      </c>
      <c r="CW30" s="58">
        <v>4.96</v>
      </c>
      <c r="CX30" s="58">
        <v>80</v>
      </c>
      <c r="CY30" s="58">
        <v>60</v>
      </c>
      <c r="CZ30" s="58">
        <v>150</v>
      </c>
    </row>
    <row r="31" spans="1:104" ht="9" customHeight="1" x14ac:dyDescent="0.2">
      <c r="A31" s="101">
        <f>IF('B-Daten'!A16,'B-Daten'!A16,"")</f>
        <v>45092</v>
      </c>
      <c r="B31" s="34" t="str">
        <f t="shared" si="12"/>
        <v>TTT</v>
      </c>
      <c r="C31" s="49" t="str">
        <f>IF('B-Daten'!B16,'B-Daten'!B16,"")</f>
        <v/>
      </c>
      <c r="D31" s="28" t="str">
        <f>IF('B-Daten'!C16,'B-Daten'!C16,"")</f>
        <v/>
      </c>
      <c r="E31" s="28" t="str">
        <f>IF('B-Daten'!F16,'B-Daten'!F16,"")</f>
        <v/>
      </c>
      <c r="F31" s="30" t="str">
        <f>IF('B-Daten'!D16,'B-Daten'!D16,"")</f>
        <v/>
      </c>
      <c r="G31" s="166" t="str">
        <f>IF('B-Daten'!E16,'B-Daten'!E16,"")</f>
        <v/>
      </c>
      <c r="H31" s="83" t="str">
        <f>IF('B-Daten'!BA16,'B-Daten'!BA16,"")</f>
        <v/>
      </c>
      <c r="I31" s="30" t="str">
        <f>IF('B-Daten'!BB16,'B-Daten'!BB16,"")</f>
        <v/>
      </c>
      <c r="J31" s="177">
        <f>IF('B-Daten'!G16,'B-Daten'!G16,"")</f>
        <v>18501.38</v>
      </c>
      <c r="K31" s="48" t="str">
        <f t="shared" si="16"/>
        <v/>
      </c>
      <c r="L31" s="180" t="str">
        <f>IF('B-Daten'!H16,'B-Daten'!H16,"")</f>
        <v/>
      </c>
      <c r="M31" s="28" t="str">
        <f>IF('B-Daten'!BK16,'B-Daten'!BK16,"")</f>
        <v/>
      </c>
      <c r="N31" s="30" t="str">
        <f>IF('B-Daten'!J16,'B-Daten'!J16,"")</f>
        <v/>
      </c>
      <c r="O31" s="30" t="str">
        <f>IF('B-Daten'!K16,'B-Daten'!K16,"")</f>
        <v/>
      </c>
      <c r="P31" s="30" t="str">
        <f>IF('B-Daten'!L16,'B-Daten'!L16,"")</f>
        <v/>
      </c>
      <c r="Q31" s="48" t="str">
        <f>IF('B-Daten'!BC16,'B-Daten'!BC16,"")</f>
        <v/>
      </c>
      <c r="R31" s="48" t="str">
        <f>IF('B-Daten'!BD16,'B-Daten'!BD16,"")</f>
        <v/>
      </c>
      <c r="S31" s="30" t="str">
        <f>IF('B-Daten'!BF16,'B-Daten'!BF16,"")</f>
        <v/>
      </c>
      <c r="T31" s="30" t="str">
        <f>IF('B-Daten'!BG16,'B-Daten'!BG16,"")</f>
        <v/>
      </c>
      <c r="U31" s="32" t="str">
        <f>IF('B-Daten'!BH16,'B-Daten'!BH16,"")</f>
        <v/>
      </c>
      <c r="V31" s="30" t="str">
        <f>IF('B-Daten'!BI16,'B-Daten'!BI16,"")</f>
        <v/>
      </c>
      <c r="W31" s="30" t="str">
        <f>IF('B-Daten'!BE16,'B-Daten'!BE16,"")</f>
        <v/>
      </c>
      <c r="X31" s="28" t="str">
        <f>IF('B-Daten'!BJ16,'B-Daten'!BJ16,"")</f>
        <v/>
      </c>
      <c r="Y31" s="28" t="str">
        <f>IF('B-Daten'!BL16,'B-Daten'!BL16,"")</f>
        <v/>
      </c>
      <c r="Z31" s="198">
        <f>IF('B-Daten'!BO16,'B-Daten'!BO16,"")</f>
        <v>2</v>
      </c>
      <c r="AA31" s="162">
        <f t="shared" si="17"/>
        <v>45092</v>
      </c>
      <c r="AB31" s="29" t="str">
        <f t="shared" si="18"/>
        <v>TTT</v>
      </c>
      <c r="AC31" s="79" t="str">
        <f>IF('B-Daten'!DA16,'B-Daten'!DA16,"")</f>
        <v/>
      </c>
      <c r="AD31" s="30" t="str">
        <f>IF('B-Daten'!DB16,'B-Daten'!DB16,"")</f>
        <v/>
      </c>
      <c r="AE31" s="32" t="str">
        <f>IF('B-Daten'!DD16,'B-Daten'!DD16,"")</f>
        <v/>
      </c>
      <c r="AF31" s="48" t="str">
        <f>IF('B-Daten'!DC16,'B-Daten'!DC16,"")</f>
        <v/>
      </c>
      <c r="AG31" s="30" t="str">
        <f t="shared" si="19"/>
        <v/>
      </c>
      <c r="AH31" s="32">
        <f>IF(SUM('B-Daten'!DH16:'B-Daten'!DI16)&gt;0,SUM('B-Daten'!DH16:'B-Daten'!DI16)/2,"")</f>
        <v>7.06</v>
      </c>
      <c r="AI31" s="32">
        <f>IF(SUM('B-Daten'!DL16:'B-Daten'!DM16)&gt;0,SUM('B-Daten'!DL16:'B-Daten'!DM16)/2,"")</f>
        <v>7.88</v>
      </c>
      <c r="AJ31" s="32" t="str">
        <f>TEXT('B-Daten'!DE16,"")</f>
        <v/>
      </c>
      <c r="AK31" s="166" t="str">
        <f>IF('B-Daten'!DF16,'B-Daten'!DF16,"")</f>
        <v/>
      </c>
      <c r="AL31" s="79" t="str">
        <f>IF('B-Daten'!DN16,'B-Daten'!DN16,"")</f>
        <v/>
      </c>
      <c r="AM31" s="30" t="str">
        <f>IF('B-Daten'!DO16,'B-Daten'!DO16,"")</f>
        <v/>
      </c>
      <c r="AN31" s="32" t="str">
        <f>IF('B-Daten'!DQ16,'B-Daten'!DQ16,"")</f>
        <v/>
      </c>
      <c r="AO31" s="48" t="str">
        <f>IF('B-Daten'!DP16,'B-Daten'!DP16,"")</f>
        <v/>
      </c>
      <c r="AP31" s="30" t="str">
        <f t="shared" si="20"/>
        <v/>
      </c>
      <c r="AQ31" s="32">
        <f>IF(SUM('B-Daten'!DU16:'B-Daten'!DV16)&gt;0,SUM('B-Daten'!DU16:'B-Daten'!DV16)/2,"")</f>
        <v>0.28000000000000003</v>
      </c>
      <c r="AR31" s="32">
        <f>IF(SUM('B-Daten'!DY16:'B-Daten'!DZ16)&gt;0,SUM('B-Daten'!DY16:'B-Daten'!DZ16)/2,"")</f>
        <v>0.4</v>
      </c>
      <c r="AS31" s="32" t="str">
        <f>TEXT('B-Daten'!DR16,"")</f>
        <v/>
      </c>
      <c r="AT31" s="166" t="str">
        <f>IF('B-Daten'!DS16,'B-Daten'!DS16,"")</f>
        <v/>
      </c>
      <c r="AU31" s="162">
        <f t="shared" si="21"/>
        <v>45092</v>
      </c>
      <c r="AV31" s="28" t="str">
        <f t="shared" si="22"/>
        <v>TTT</v>
      </c>
      <c r="AW31" s="79" t="str">
        <f>IF('B-Daten'!EA16,'B-Daten'!EA16,"")</f>
        <v/>
      </c>
      <c r="AX31" s="30" t="str">
        <f>IF('B-Daten'!EB16,'B-Daten'!EB16,"")</f>
        <v/>
      </c>
      <c r="AY31" s="32" t="str">
        <f>IF('B-Daten'!ED16,'B-Daten'!ED16,"")</f>
        <v/>
      </c>
      <c r="AZ31" s="48" t="str">
        <f>IF('B-Daten'!EC16,'B-Daten'!EC16,"")</f>
        <v/>
      </c>
      <c r="BA31" s="30" t="str">
        <f t="shared" si="23"/>
        <v/>
      </c>
      <c r="BB31" s="32">
        <f>IF(SUM('B-Daten'!EH16:'B-Daten'!EI16)&gt;0,SUM('B-Daten'!EH16:'B-Daten'!EI16)/2,"")</f>
        <v>0.37</v>
      </c>
      <c r="BC31" s="32">
        <f>IF(SUM('B-Daten'!EL16:'B-Daten'!EM16)&gt;0,SUM('B-Daten'!EL16:'B-Daten'!EM16)/2,"")</f>
        <v>0.97</v>
      </c>
      <c r="BD31" s="32" t="str">
        <f>TEXT('B-Daten'!EE16,"")</f>
        <v/>
      </c>
      <c r="BE31" s="166" t="str">
        <f>IF('B-Daten'!EF16,'B-Daten'!EF16,"")</f>
        <v/>
      </c>
      <c r="BF31" s="79" t="str">
        <f>IF('B-Daten'!EN16,'B-Daten'!EN16,"")</f>
        <v/>
      </c>
      <c r="BG31" s="30" t="str">
        <f>IF('B-Daten'!EO16,'B-Daten'!EO16,"")</f>
        <v/>
      </c>
      <c r="BH31" s="32" t="str">
        <f>IF('B-Daten'!EQ16,'B-Daten'!EQ16,"")</f>
        <v/>
      </c>
      <c r="BI31" s="28" t="str">
        <f>IF('B-Daten'!EP16,'B-Daten'!EP16,"")</f>
        <v/>
      </c>
      <c r="BJ31" s="30" t="str">
        <f t="shared" si="24"/>
        <v/>
      </c>
      <c r="BK31" s="32">
        <f>IF(SUM('B-Daten'!EU16:'B-Daten'!EV16)&gt;0,SUM('B-Daten'!EU16:'B-Daten'!EV16)/2,"")</f>
        <v>0.29500000000000004</v>
      </c>
      <c r="BL31" s="32">
        <f>IF(SUM('B-Daten'!EY16:'B-Daten'!EZ16)&gt;0,SUM('B-Daten'!EY16:'B-Daten'!EZ16)/2,"")</f>
        <v>0.45999999999999996</v>
      </c>
      <c r="BM31" s="32" t="str">
        <f>TEXT('B-Daten'!ER16,"")</f>
        <v/>
      </c>
      <c r="BN31" s="166" t="str">
        <f>IF('B-Daten'!ES16,'B-Daten'!ES16,"")</f>
        <v/>
      </c>
      <c r="BO31" s="162">
        <f t="shared" si="13"/>
        <v>45092</v>
      </c>
      <c r="BP31" s="29" t="str">
        <f t="shared" si="14"/>
        <v>TTT</v>
      </c>
      <c r="BQ31" s="218">
        <f>IF('B-Daten'!I16,'B-Daten'!I16,"")</f>
        <v>19253.86</v>
      </c>
      <c r="BR31" s="215">
        <f>IF('B-Daten'!CB16,'B-Daten'!CB16,"")</f>
        <v>7.7</v>
      </c>
      <c r="BS31" s="30">
        <f>IF('B-Daten'!CA16,'B-Daten'!CA16,"")</f>
        <v>23.77</v>
      </c>
      <c r="BT31" s="28" t="str">
        <f>IF('B-Daten'!CK16,'B-Daten'!CK16,"")</f>
        <v/>
      </c>
      <c r="BU31" s="28" t="str">
        <f>IF('B-Daten'!CR16,'B-Daten'!CR16,"")</f>
        <v/>
      </c>
      <c r="BV31" s="30">
        <f>IF('B-Daten'!CC16,'B-Daten'!CC16,"")</f>
        <v>23</v>
      </c>
      <c r="BW31" s="30">
        <f>IF('B-Daten'!CD16,'B-Daten'!CD16,"")</f>
        <v>43.9</v>
      </c>
      <c r="BX31" s="32">
        <f>IF('B-Daten'!CF16,'B-Daten'!CF16,"")</f>
        <v>17.5</v>
      </c>
      <c r="BY31" s="32">
        <f>IF('B-Daten'!CG16,'B-Daten'!CG16,"")</f>
        <v>2.9</v>
      </c>
      <c r="BZ31" s="32">
        <f>IF('B-Daten'!CH16,'B-Daten'!CH16,"")</f>
        <v>0.42399999999999999</v>
      </c>
      <c r="CA31" s="32">
        <f>IF('B-Daten'!CI16,'B-Daten'!CI16,"")</f>
        <v>21.4</v>
      </c>
      <c r="CB31" s="32">
        <f>IF('B-Daten'!CJ16,'B-Daten'!CJ16,"")</f>
        <v>21.4</v>
      </c>
      <c r="CC31" s="32">
        <f>IF('B-Daten'!CE16,'B-Daten'!CE16,"")</f>
        <v>3.39</v>
      </c>
      <c r="CD31" s="28">
        <f>IF('B-Daten'!CL16,'B-Daten'!CL16,"")</f>
        <v>26</v>
      </c>
      <c r="CE31" s="29" t="str">
        <f>TEXT('B-Daten'!CO16,"")</f>
        <v/>
      </c>
      <c r="CF31" s="47">
        <f>IF('B-Daten'!N16,'B-Daten'!N16,"")</f>
        <v>0.17</v>
      </c>
      <c r="CG31" s="30" t="str">
        <f>IF('B-Daten'!O16,'B-Daten'!O16,"")</f>
        <v/>
      </c>
      <c r="CH31" s="30" t="str">
        <f>IF('B-Daten'!P16,'B-Daten'!P16,"")</f>
        <v/>
      </c>
      <c r="CI31" s="47" t="str">
        <f>IF('B-Daten'!Q16,'B-Daten'!Q16,"")</f>
        <v/>
      </c>
      <c r="CJ31" s="30">
        <f>IF('B-Daten'!R16&gt;0,'B-Daten'!R16,"")</f>
        <v>0.69</v>
      </c>
      <c r="CK31" s="30">
        <f>IF('B-Daten'!AX16&gt;0,'B-Daten'!AX16,"")</f>
        <v>2.78</v>
      </c>
      <c r="CL31" s="30" t="str">
        <f>IF('B-Daten'!S16,'B-Daten'!S16,"")</f>
        <v/>
      </c>
      <c r="CM31" s="30" t="str">
        <f>IF('B-Daten'!BS16,'B-Daten'!BS16,"")</f>
        <v/>
      </c>
      <c r="CN31" s="30" t="str">
        <f>IF('B-Daten'!M16,'B-Daten'!M16,"")</f>
        <v/>
      </c>
      <c r="CO31" s="31"/>
      <c r="CP31" s="90">
        <f>IF(SUM('B-Daten'!AN16:AO16)&gt;0,SUM('B-Daten'!AN16:AO16),"")</f>
        <v>7367</v>
      </c>
      <c r="CQ31" s="33" t="str">
        <f>TEXT('B-Daten'!AF16,"")</f>
        <v/>
      </c>
      <c r="CV31" s="60">
        <f t="shared" si="15"/>
        <v>45092</v>
      </c>
      <c r="CW31" s="58">
        <v>4.96</v>
      </c>
      <c r="CX31" s="58">
        <v>80</v>
      </c>
      <c r="CY31" s="58">
        <v>60</v>
      </c>
      <c r="CZ31" s="58">
        <v>150</v>
      </c>
    </row>
    <row r="32" spans="1:104" ht="9" customHeight="1" x14ac:dyDescent="0.2">
      <c r="A32" s="101">
        <f>IF('B-Daten'!A17,'B-Daten'!A17,"")</f>
        <v>45093</v>
      </c>
      <c r="B32" s="34" t="str">
        <f t="shared" si="12"/>
        <v>TTT</v>
      </c>
      <c r="C32" s="49" t="str">
        <f>IF('B-Daten'!B17,'B-Daten'!B17,"")</f>
        <v/>
      </c>
      <c r="D32" s="28" t="str">
        <f>IF('B-Daten'!C17,'B-Daten'!C17,"")</f>
        <v/>
      </c>
      <c r="E32" s="28" t="str">
        <f>IF('B-Daten'!F17,'B-Daten'!F17,"")</f>
        <v/>
      </c>
      <c r="F32" s="30" t="str">
        <f>IF('B-Daten'!D17,'B-Daten'!D17,"")</f>
        <v/>
      </c>
      <c r="G32" s="166" t="str">
        <f>IF('B-Daten'!E17,'B-Daten'!E17,"")</f>
        <v/>
      </c>
      <c r="H32" s="83" t="str">
        <f>IF('B-Daten'!BA17,'B-Daten'!BA17,"")</f>
        <v/>
      </c>
      <c r="I32" s="30" t="str">
        <f>IF('B-Daten'!BB17,'B-Daten'!BB17,"")</f>
        <v/>
      </c>
      <c r="J32" s="177">
        <f>IF('B-Daten'!G17,'B-Daten'!G17,"")</f>
        <v>16514.5</v>
      </c>
      <c r="K32" s="48" t="str">
        <f t="shared" si="16"/>
        <v/>
      </c>
      <c r="L32" s="180" t="str">
        <f>IF('B-Daten'!H17,'B-Daten'!H17,"")</f>
        <v/>
      </c>
      <c r="M32" s="28" t="str">
        <f>IF('B-Daten'!BK17,'B-Daten'!BK17,"")</f>
        <v/>
      </c>
      <c r="N32" s="30" t="str">
        <f>IF('B-Daten'!J17,'B-Daten'!J17,"")</f>
        <v/>
      </c>
      <c r="O32" s="30" t="str">
        <f>IF('B-Daten'!K17,'B-Daten'!K17,"")</f>
        <v/>
      </c>
      <c r="P32" s="30" t="str">
        <f>IF('B-Daten'!L17,'B-Daten'!L17,"")</f>
        <v/>
      </c>
      <c r="Q32" s="48" t="str">
        <f>IF('B-Daten'!BC17,'B-Daten'!BC17,"")</f>
        <v/>
      </c>
      <c r="R32" s="48" t="str">
        <f>IF('B-Daten'!BD17,'B-Daten'!BD17,"")</f>
        <v/>
      </c>
      <c r="S32" s="30" t="str">
        <f>IF('B-Daten'!BF17,'B-Daten'!BF17,"")</f>
        <v/>
      </c>
      <c r="T32" s="30" t="str">
        <f>IF('B-Daten'!BG17,'B-Daten'!BG17,"")</f>
        <v/>
      </c>
      <c r="U32" s="32" t="str">
        <f>IF('B-Daten'!BH17,'B-Daten'!BH17,"")</f>
        <v/>
      </c>
      <c r="V32" s="30" t="str">
        <f>IF('B-Daten'!BI17,'B-Daten'!BI17,"")</f>
        <v/>
      </c>
      <c r="W32" s="30" t="str">
        <f>IF('B-Daten'!BE17,'B-Daten'!BE17,"")</f>
        <v/>
      </c>
      <c r="X32" s="28" t="str">
        <f>IF('B-Daten'!BJ17,'B-Daten'!BJ17,"")</f>
        <v/>
      </c>
      <c r="Y32" s="28" t="str">
        <f>IF('B-Daten'!BL17,'B-Daten'!BL17,"")</f>
        <v/>
      </c>
      <c r="Z32" s="198" t="str">
        <f>IF('B-Daten'!BO17,'B-Daten'!BO17,"")</f>
        <v/>
      </c>
      <c r="AA32" s="162">
        <f t="shared" si="17"/>
        <v>45093</v>
      </c>
      <c r="AB32" s="29" t="str">
        <f t="shared" si="18"/>
        <v>TTT</v>
      </c>
      <c r="AC32" s="79" t="str">
        <f>IF('B-Daten'!DA17,'B-Daten'!DA17,"")</f>
        <v/>
      </c>
      <c r="AD32" s="30" t="str">
        <f>IF('B-Daten'!DB17,'B-Daten'!DB17,"")</f>
        <v/>
      </c>
      <c r="AE32" s="32" t="str">
        <f>IF('B-Daten'!DD17,'B-Daten'!DD17,"")</f>
        <v/>
      </c>
      <c r="AF32" s="48" t="str">
        <f>IF('B-Daten'!DC17,'B-Daten'!DC17,"")</f>
        <v/>
      </c>
      <c r="AG32" s="30" t="str">
        <f t="shared" si="19"/>
        <v/>
      </c>
      <c r="AH32" s="32">
        <f>IF(SUM('B-Daten'!DH17:'B-Daten'!DI17)&gt;0,SUM('B-Daten'!DH17:'B-Daten'!DI17)/2,"")</f>
        <v>7.34</v>
      </c>
      <c r="AI32" s="32">
        <f>IF(SUM('B-Daten'!DL17:'B-Daten'!DM17)&gt;0,SUM('B-Daten'!DL17:'B-Daten'!DM17)/2,"")</f>
        <v>7.84</v>
      </c>
      <c r="AJ32" s="32" t="str">
        <f>TEXT('B-Daten'!DE17,"")</f>
        <v/>
      </c>
      <c r="AK32" s="166" t="str">
        <f>IF('B-Daten'!DF17,'B-Daten'!DF17,"")</f>
        <v/>
      </c>
      <c r="AL32" s="79" t="str">
        <f>IF('B-Daten'!DN17,'B-Daten'!DN17,"")</f>
        <v/>
      </c>
      <c r="AM32" s="30" t="str">
        <f>IF('B-Daten'!DO17,'B-Daten'!DO17,"")</f>
        <v/>
      </c>
      <c r="AN32" s="32" t="str">
        <f>IF('B-Daten'!DQ17,'B-Daten'!DQ17,"")</f>
        <v/>
      </c>
      <c r="AO32" s="48" t="str">
        <f>IF('B-Daten'!DP17,'B-Daten'!DP17,"")</f>
        <v/>
      </c>
      <c r="AP32" s="30" t="str">
        <f t="shared" si="20"/>
        <v/>
      </c>
      <c r="AQ32" s="32">
        <f>IF(SUM('B-Daten'!DU17:'B-Daten'!DV17)&gt;0,SUM('B-Daten'!DU17:'B-Daten'!DV17)/2,"")</f>
        <v>0.28000000000000003</v>
      </c>
      <c r="AR32" s="32">
        <f>IF(SUM('B-Daten'!DY17:'B-Daten'!DZ17)&gt;0,SUM('B-Daten'!DY17:'B-Daten'!DZ17)/2,"")</f>
        <v>0.48499999999999999</v>
      </c>
      <c r="AS32" s="32" t="str">
        <f>TEXT('B-Daten'!DR17,"")</f>
        <v/>
      </c>
      <c r="AT32" s="166" t="str">
        <f>IF('B-Daten'!DS17,'B-Daten'!DS17,"")</f>
        <v/>
      </c>
      <c r="AU32" s="162">
        <f t="shared" si="21"/>
        <v>45093</v>
      </c>
      <c r="AV32" s="28" t="str">
        <f t="shared" si="22"/>
        <v>TTT</v>
      </c>
      <c r="AW32" s="79" t="str">
        <f>IF('B-Daten'!EA17,'B-Daten'!EA17,"")</f>
        <v/>
      </c>
      <c r="AX32" s="30" t="str">
        <f>IF('B-Daten'!EB17,'B-Daten'!EB17,"")</f>
        <v/>
      </c>
      <c r="AY32" s="32" t="str">
        <f>IF('B-Daten'!ED17,'B-Daten'!ED17,"")</f>
        <v/>
      </c>
      <c r="AZ32" s="48" t="str">
        <f>IF('B-Daten'!EC17,'B-Daten'!EC17,"")</f>
        <v/>
      </c>
      <c r="BA32" s="30" t="str">
        <f t="shared" si="23"/>
        <v/>
      </c>
      <c r="BB32" s="32">
        <f>IF(SUM('B-Daten'!EH17:'B-Daten'!EI17)&gt;0,SUM('B-Daten'!EH17:'B-Daten'!EI17)/2,"")</f>
        <v>0.39</v>
      </c>
      <c r="BC32" s="32">
        <f>IF(SUM('B-Daten'!EL17:'B-Daten'!EM17)&gt;0,SUM('B-Daten'!EL17:'B-Daten'!EM17)/2,"")</f>
        <v>0.74</v>
      </c>
      <c r="BD32" s="32" t="str">
        <f>TEXT('B-Daten'!EE17,"")</f>
        <v/>
      </c>
      <c r="BE32" s="166" t="str">
        <f>IF('B-Daten'!EF17,'B-Daten'!EF17,"")</f>
        <v/>
      </c>
      <c r="BF32" s="79" t="str">
        <f>IF('B-Daten'!EN17,'B-Daten'!EN17,"")</f>
        <v/>
      </c>
      <c r="BG32" s="30" t="str">
        <f>IF('B-Daten'!EO17,'B-Daten'!EO17,"")</f>
        <v/>
      </c>
      <c r="BH32" s="32" t="str">
        <f>IF('B-Daten'!EQ17,'B-Daten'!EQ17,"")</f>
        <v/>
      </c>
      <c r="BI32" s="28" t="str">
        <f>IF('B-Daten'!EP17,'B-Daten'!EP17,"")</f>
        <v/>
      </c>
      <c r="BJ32" s="30" t="str">
        <f t="shared" si="24"/>
        <v/>
      </c>
      <c r="BK32" s="32">
        <f>IF(SUM('B-Daten'!EU17:'B-Daten'!EV17)&gt;0,SUM('B-Daten'!EU17:'B-Daten'!EV17)/2,"")</f>
        <v>0.35</v>
      </c>
      <c r="BL32" s="32">
        <f>IF(SUM('B-Daten'!EY17:'B-Daten'!EZ17)&gt;0,SUM('B-Daten'!EY17:'B-Daten'!EZ17)/2,"")</f>
        <v>0.46499999999999997</v>
      </c>
      <c r="BM32" s="32" t="str">
        <f>TEXT('B-Daten'!ER17,"")</f>
        <v/>
      </c>
      <c r="BN32" s="166" t="str">
        <f>IF('B-Daten'!ES17,'B-Daten'!ES17,"")</f>
        <v/>
      </c>
      <c r="BO32" s="162">
        <f t="shared" si="13"/>
        <v>45093</v>
      </c>
      <c r="BP32" s="29" t="str">
        <f t="shared" si="14"/>
        <v>TTT</v>
      </c>
      <c r="BQ32" s="218">
        <f>IF('B-Daten'!I17,'B-Daten'!I17,"")</f>
        <v>17139.73</v>
      </c>
      <c r="BR32" s="215">
        <f>IF('B-Daten'!CB17,'B-Daten'!CB17,"")</f>
        <v>7.7</v>
      </c>
      <c r="BS32" s="30">
        <f>IF('B-Daten'!CA17,'B-Daten'!CA17,"")</f>
        <v>23.5</v>
      </c>
      <c r="BT32" s="28" t="str">
        <f>IF('B-Daten'!CK17,'B-Daten'!CK17,"")</f>
        <v/>
      </c>
      <c r="BU32" s="28" t="str">
        <f>IF('B-Daten'!CR17,'B-Daten'!CR17,"")</f>
        <v/>
      </c>
      <c r="BV32" s="30" t="str">
        <f>IF('B-Daten'!CC17,'B-Daten'!CC17,"")</f>
        <v/>
      </c>
      <c r="BW32" s="30" t="str">
        <f>IF('B-Daten'!CD17,'B-Daten'!CD17,"")</f>
        <v/>
      </c>
      <c r="BX32" s="32" t="str">
        <f>IF('B-Daten'!CF17,'B-Daten'!CF17,"")</f>
        <v/>
      </c>
      <c r="BY32" s="32" t="str">
        <f>IF('B-Daten'!CG17,'B-Daten'!CG17,"")</f>
        <v/>
      </c>
      <c r="BZ32" s="32" t="str">
        <f>IF('B-Daten'!CH17,'B-Daten'!CH17,"")</f>
        <v/>
      </c>
      <c r="CA32" s="32" t="str">
        <f>IF('B-Daten'!CI17,'B-Daten'!CI17,"")</f>
        <v/>
      </c>
      <c r="CB32" s="32" t="str">
        <f>IF('B-Daten'!CJ17,'B-Daten'!CJ17,"")</f>
        <v/>
      </c>
      <c r="CC32" s="32" t="str">
        <f>IF('B-Daten'!CE17,'B-Daten'!CE17,"")</f>
        <v/>
      </c>
      <c r="CD32" s="28" t="str">
        <f>IF('B-Daten'!CL17,'B-Daten'!CL17,"")</f>
        <v/>
      </c>
      <c r="CE32" s="29" t="str">
        <f>TEXT('B-Daten'!CO17,"")</f>
        <v/>
      </c>
      <c r="CF32" s="47">
        <f>IF('B-Daten'!N17,'B-Daten'!N17,"")</f>
        <v>0.96</v>
      </c>
      <c r="CG32" s="30" t="str">
        <f>IF('B-Daten'!O17,'B-Daten'!O17,"")</f>
        <v/>
      </c>
      <c r="CH32" s="30" t="str">
        <f>IF('B-Daten'!P17,'B-Daten'!P17,"")</f>
        <v/>
      </c>
      <c r="CI32" s="47" t="str">
        <f>IF('B-Daten'!Q17,'B-Daten'!Q17,"")</f>
        <v/>
      </c>
      <c r="CJ32" s="30">
        <f>IF('B-Daten'!R17&gt;0,'B-Daten'!R17,"")</f>
        <v>0.69</v>
      </c>
      <c r="CK32" s="30">
        <f>IF('B-Daten'!AX17&gt;0,'B-Daten'!AX17,"")</f>
        <v>2.78</v>
      </c>
      <c r="CL32" s="30" t="str">
        <f>IF('B-Daten'!S17,'B-Daten'!S17,"")</f>
        <v/>
      </c>
      <c r="CM32" s="30" t="str">
        <f>IF('B-Daten'!BS17,'B-Daten'!BS17,"")</f>
        <v/>
      </c>
      <c r="CN32" s="30" t="str">
        <f>IF('B-Daten'!M17,'B-Daten'!M17,"")</f>
        <v/>
      </c>
      <c r="CO32" s="31"/>
      <c r="CP32" s="90">
        <f>IF(SUM('B-Daten'!AN17:AO17)&gt;0,SUM('B-Daten'!AN17:AO17),"")</f>
        <v>7352</v>
      </c>
      <c r="CQ32" s="33" t="str">
        <f>TEXT('B-Daten'!AF17,"")</f>
        <v/>
      </c>
      <c r="CV32" s="60">
        <f t="shared" si="15"/>
        <v>45093</v>
      </c>
      <c r="CW32" s="58">
        <v>4.96</v>
      </c>
      <c r="CX32" s="58">
        <v>80</v>
      </c>
      <c r="CY32" s="58">
        <v>60</v>
      </c>
      <c r="CZ32" s="58">
        <v>150</v>
      </c>
    </row>
    <row r="33" spans="1:104" ht="9" customHeight="1" x14ac:dyDescent="0.2">
      <c r="A33" s="101">
        <f>IF('B-Daten'!A18,'B-Daten'!A18,"")</f>
        <v>45094</v>
      </c>
      <c r="B33" s="34" t="str">
        <f t="shared" si="12"/>
        <v>TTT</v>
      </c>
      <c r="C33" s="49" t="str">
        <f>IF('B-Daten'!B18,'B-Daten'!B18,"")</f>
        <v/>
      </c>
      <c r="D33" s="28" t="str">
        <f>IF('B-Daten'!C18,'B-Daten'!C18,"")</f>
        <v/>
      </c>
      <c r="E33" s="28" t="str">
        <f>IF('B-Daten'!F18,'B-Daten'!F18,"")</f>
        <v/>
      </c>
      <c r="F33" s="30" t="str">
        <f>IF('B-Daten'!D18,'B-Daten'!D18,"")</f>
        <v/>
      </c>
      <c r="G33" s="166" t="str">
        <f>IF('B-Daten'!E18,'B-Daten'!E18,"")</f>
        <v/>
      </c>
      <c r="H33" s="83" t="str">
        <f>IF('B-Daten'!BA18,'B-Daten'!BA18,"")</f>
        <v/>
      </c>
      <c r="I33" s="30" t="str">
        <f>IF('B-Daten'!BB18,'B-Daten'!BB18,"")</f>
        <v/>
      </c>
      <c r="J33" s="177">
        <f>IF('B-Daten'!G18,'B-Daten'!G18,"")</f>
        <v>16150.2</v>
      </c>
      <c r="K33" s="48" t="str">
        <f t="shared" si="16"/>
        <v/>
      </c>
      <c r="L33" s="180" t="str">
        <f>IF('B-Daten'!H18,'B-Daten'!H18,"")</f>
        <v/>
      </c>
      <c r="M33" s="28" t="str">
        <f>IF('B-Daten'!BK18,'B-Daten'!BK18,"")</f>
        <v/>
      </c>
      <c r="N33" s="30">
        <f>IF('B-Daten'!J18,'B-Daten'!J18,"")</f>
        <v>2</v>
      </c>
      <c r="O33" s="30" t="str">
        <f>IF('B-Daten'!K18,'B-Daten'!K18,"")</f>
        <v/>
      </c>
      <c r="P33" s="30" t="str">
        <f>IF('B-Daten'!L18,'B-Daten'!L18,"")</f>
        <v/>
      </c>
      <c r="Q33" s="48" t="str">
        <f>IF('B-Daten'!BC18,'B-Daten'!BC18,"")</f>
        <v/>
      </c>
      <c r="R33" s="48" t="str">
        <f>IF('B-Daten'!BD18,'B-Daten'!BD18,"")</f>
        <v/>
      </c>
      <c r="S33" s="30" t="str">
        <f>IF('B-Daten'!BF18,'B-Daten'!BF18,"")</f>
        <v/>
      </c>
      <c r="T33" s="30" t="str">
        <f>IF('B-Daten'!BG18,'B-Daten'!BG18,"")</f>
        <v/>
      </c>
      <c r="U33" s="32" t="str">
        <f>IF('B-Daten'!BH18,'B-Daten'!BH18,"")</f>
        <v/>
      </c>
      <c r="V33" s="30" t="str">
        <f>IF('B-Daten'!BI18,'B-Daten'!BI18,"")</f>
        <v/>
      </c>
      <c r="W33" s="30" t="str">
        <f>IF('B-Daten'!BE18,'B-Daten'!BE18,"")</f>
        <v/>
      </c>
      <c r="X33" s="28" t="str">
        <f>IF('B-Daten'!BJ18,'B-Daten'!BJ18,"")</f>
        <v/>
      </c>
      <c r="Y33" s="28" t="str">
        <f>IF('B-Daten'!BL18,'B-Daten'!BL18,"")</f>
        <v/>
      </c>
      <c r="Z33" s="198" t="str">
        <f>IF('B-Daten'!BO18,'B-Daten'!BO18,"")</f>
        <v/>
      </c>
      <c r="AA33" s="162">
        <f t="shared" si="17"/>
        <v>45094</v>
      </c>
      <c r="AB33" s="29" t="str">
        <f t="shared" si="18"/>
        <v>TTT</v>
      </c>
      <c r="AC33" s="79" t="str">
        <f>IF('B-Daten'!DA18,'B-Daten'!DA18,"")</f>
        <v/>
      </c>
      <c r="AD33" s="30" t="str">
        <f>IF('B-Daten'!DB18,'B-Daten'!DB18,"")</f>
        <v/>
      </c>
      <c r="AE33" s="32" t="str">
        <f>IF('B-Daten'!DD18,'B-Daten'!DD18,"")</f>
        <v/>
      </c>
      <c r="AF33" s="48" t="str">
        <f>IF('B-Daten'!DC18,'B-Daten'!DC18,"")</f>
        <v/>
      </c>
      <c r="AG33" s="30" t="str">
        <f t="shared" si="19"/>
        <v/>
      </c>
      <c r="AH33" s="32">
        <f>IF(SUM('B-Daten'!DH18:'B-Daten'!DI18)&gt;0,SUM('B-Daten'!DH18:'B-Daten'!DI18)/2,"")</f>
        <v>7.32</v>
      </c>
      <c r="AI33" s="32">
        <f>IF(SUM('B-Daten'!DL18:'B-Daten'!DM18)&gt;0,SUM('B-Daten'!DL18:'B-Daten'!DM18)/2,"")</f>
        <v>7.85</v>
      </c>
      <c r="AJ33" s="32" t="str">
        <f>TEXT('B-Daten'!DE18,"")</f>
        <v/>
      </c>
      <c r="AK33" s="166" t="str">
        <f>IF('B-Daten'!DF18,'B-Daten'!DF18,"")</f>
        <v/>
      </c>
      <c r="AL33" s="79" t="str">
        <f>IF('B-Daten'!DN18,'B-Daten'!DN18,"")</f>
        <v/>
      </c>
      <c r="AM33" s="30" t="str">
        <f>IF('B-Daten'!DO18,'B-Daten'!DO18,"")</f>
        <v/>
      </c>
      <c r="AN33" s="32" t="str">
        <f>IF('B-Daten'!DQ18,'B-Daten'!DQ18,"")</f>
        <v/>
      </c>
      <c r="AO33" s="48" t="str">
        <f>IF('B-Daten'!DP18,'B-Daten'!DP18,"")</f>
        <v/>
      </c>
      <c r="AP33" s="30" t="str">
        <f t="shared" si="20"/>
        <v/>
      </c>
      <c r="AQ33" s="32">
        <f>IF(SUM('B-Daten'!DU18:'B-Daten'!DV18)&gt;0,SUM('B-Daten'!DU18:'B-Daten'!DV18)/2,"")</f>
        <v>0.29500000000000004</v>
      </c>
      <c r="AR33" s="32">
        <f>IF(SUM('B-Daten'!DY18:'B-Daten'!DZ18)&gt;0,SUM('B-Daten'!DY18:'B-Daten'!DZ18)/2,"")</f>
        <v>0.39</v>
      </c>
      <c r="AS33" s="32" t="str">
        <f>TEXT('B-Daten'!DR18,"")</f>
        <v/>
      </c>
      <c r="AT33" s="166" t="str">
        <f>IF('B-Daten'!DS18,'B-Daten'!DS18,"")</f>
        <v/>
      </c>
      <c r="AU33" s="162">
        <f t="shared" si="21"/>
        <v>45094</v>
      </c>
      <c r="AV33" s="28" t="str">
        <f t="shared" si="22"/>
        <v>TTT</v>
      </c>
      <c r="AW33" s="79" t="str">
        <f>IF('B-Daten'!EA18,'B-Daten'!EA18,"")</f>
        <v/>
      </c>
      <c r="AX33" s="30" t="str">
        <f>IF('B-Daten'!EB18,'B-Daten'!EB18,"")</f>
        <v/>
      </c>
      <c r="AY33" s="32" t="str">
        <f>IF('B-Daten'!ED18,'B-Daten'!ED18,"")</f>
        <v/>
      </c>
      <c r="AZ33" s="48" t="str">
        <f>IF('B-Daten'!EC18,'B-Daten'!EC18,"")</f>
        <v/>
      </c>
      <c r="BA33" s="30" t="str">
        <f t="shared" si="23"/>
        <v/>
      </c>
      <c r="BB33" s="32">
        <f>IF(SUM('B-Daten'!EH18:'B-Daten'!EI18)&gt;0,SUM('B-Daten'!EH18:'B-Daten'!EI18)/2,"")</f>
        <v>0.46</v>
      </c>
      <c r="BC33" s="32">
        <f>IF(SUM('B-Daten'!EL18:'B-Daten'!EM18)&gt;0,SUM('B-Daten'!EL18:'B-Daten'!EM18)/2,"")</f>
        <v>0.74</v>
      </c>
      <c r="BD33" s="32" t="str">
        <f>TEXT('B-Daten'!EE18,"")</f>
        <v/>
      </c>
      <c r="BE33" s="166" t="str">
        <f>IF('B-Daten'!EF18,'B-Daten'!EF18,"")</f>
        <v/>
      </c>
      <c r="BF33" s="79" t="str">
        <f>IF('B-Daten'!EN18,'B-Daten'!EN18,"")</f>
        <v/>
      </c>
      <c r="BG33" s="30" t="str">
        <f>IF('B-Daten'!EO18,'B-Daten'!EO18,"")</f>
        <v/>
      </c>
      <c r="BH33" s="32" t="str">
        <f>IF('B-Daten'!EQ18,'B-Daten'!EQ18,"")</f>
        <v/>
      </c>
      <c r="BI33" s="28" t="str">
        <f>IF('B-Daten'!EP18,'B-Daten'!EP18,"")</f>
        <v/>
      </c>
      <c r="BJ33" s="30" t="str">
        <f t="shared" si="24"/>
        <v/>
      </c>
      <c r="BK33" s="32">
        <f>IF(SUM('B-Daten'!EU18:'B-Daten'!EV18)&gt;0,SUM('B-Daten'!EU18:'B-Daten'!EV18)/2,"")</f>
        <v>0.36499999999999999</v>
      </c>
      <c r="BL33" s="32">
        <f>IF(SUM('B-Daten'!EY18:'B-Daten'!EZ18)&gt;0,SUM('B-Daten'!EY18:'B-Daten'!EZ18)/2,"")</f>
        <v>0.45500000000000002</v>
      </c>
      <c r="BM33" s="32" t="str">
        <f>TEXT('B-Daten'!ER18,"")</f>
        <v/>
      </c>
      <c r="BN33" s="166" t="str">
        <f>IF('B-Daten'!ES18,'B-Daten'!ES18,"")</f>
        <v/>
      </c>
      <c r="BO33" s="162">
        <f t="shared" si="13"/>
        <v>45094</v>
      </c>
      <c r="BP33" s="29" t="str">
        <f t="shared" si="14"/>
        <v>TTT</v>
      </c>
      <c r="BQ33" s="218">
        <f>IF('B-Daten'!I18,'B-Daten'!I18,"")</f>
        <v>16776.52</v>
      </c>
      <c r="BR33" s="215">
        <f>IF('B-Daten'!CB18,'B-Daten'!CB18,"")</f>
        <v>7.72</v>
      </c>
      <c r="BS33" s="30">
        <f>IF('B-Daten'!CA18,'B-Daten'!CA18,"")</f>
        <v>23.16</v>
      </c>
      <c r="BT33" s="28" t="str">
        <f>IF('B-Daten'!CK18,'B-Daten'!CK18,"")</f>
        <v/>
      </c>
      <c r="BU33" s="28" t="str">
        <f>IF('B-Daten'!CR18,'B-Daten'!CR18,"")</f>
        <v/>
      </c>
      <c r="BV33" s="30" t="str">
        <f>IF('B-Daten'!CC18,'B-Daten'!CC18,"")</f>
        <v/>
      </c>
      <c r="BW33" s="30" t="str">
        <f>IF('B-Daten'!CD18,'B-Daten'!CD18,"")</f>
        <v/>
      </c>
      <c r="BX33" s="32" t="str">
        <f>IF('B-Daten'!CF18,'B-Daten'!CF18,"")</f>
        <v/>
      </c>
      <c r="BY33" s="32" t="str">
        <f>IF('B-Daten'!CG18,'B-Daten'!CG18,"")</f>
        <v/>
      </c>
      <c r="BZ33" s="32" t="str">
        <f>IF('B-Daten'!CH18,'B-Daten'!CH18,"")</f>
        <v/>
      </c>
      <c r="CA33" s="32" t="str">
        <f>IF('B-Daten'!CI18,'B-Daten'!CI18,"")</f>
        <v/>
      </c>
      <c r="CB33" s="32" t="str">
        <f>IF('B-Daten'!CJ18,'B-Daten'!CJ18,"")</f>
        <v/>
      </c>
      <c r="CC33" s="32" t="str">
        <f>IF('B-Daten'!CE18,'B-Daten'!CE18,"")</f>
        <v/>
      </c>
      <c r="CD33" s="28" t="str">
        <f>IF('B-Daten'!CL18,'B-Daten'!CL18,"")</f>
        <v/>
      </c>
      <c r="CE33" s="29" t="str">
        <f>TEXT('B-Daten'!CO18,"")</f>
        <v/>
      </c>
      <c r="CF33" s="47" t="str">
        <f>IF('B-Daten'!N18,'B-Daten'!N18,"")</f>
        <v/>
      </c>
      <c r="CG33" s="30" t="str">
        <f>IF('B-Daten'!O18,'B-Daten'!O18,"")</f>
        <v/>
      </c>
      <c r="CH33" s="30" t="str">
        <f>IF('B-Daten'!P18,'B-Daten'!P18,"")</f>
        <v/>
      </c>
      <c r="CI33" s="47" t="str">
        <f>IF('B-Daten'!Q18,'B-Daten'!Q18,"")</f>
        <v/>
      </c>
      <c r="CJ33" s="30">
        <f>IF('B-Daten'!R18&gt;0,'B-Daten'!R18,"")</f>
        <v>0.69</v>
      </c>
      <c r="CK33" s="30">
        <f>IF('B-Daten'!AX18&gt;0,'B-Daten'!AX18,"")</f>
        <v>2.78</v>
      </c>
      <c r="CL33" s="30" t="str">
        <f>IF('B-Daten'!S18,'B-Daten'!S18,"")</f>
        <v/>
      </c>
      <c r="CM33" s="30" t="str">
        <f>IF('B-Daten'!BS18,'B-Daten'!BS18,"")</f>
        <v/>
      </c>
      <c r="CN33" s="30" t="str">
        <f>IF('B-Daten'!M18,'B-Daten'!M18,"")</f>
        <v/>
      </c>
      <c r="CO33" s="31"/>
      <c r="CP33" s="90">
        <f>IF(SUM('B-Daten'!AN18:AO18)&gt;0,SUM('B-Daten'!AN18:AO18),"")</f>
        <v>7480</v>
      </c>
      <c r="CQ33" s="33" t="str">
        <f>TEXT('B-Daten'!AF18,"")</f>
        <v/>
      </c>
      <c r="CV33" s="60">
        <f t="shared" si="15"/>
        <v>45094</v>
      </c>
      <c r="CW33" s="58">
        <v>4.96</v>
      </c>
      <c r="CX33" s="58">
        <v>80</v>
      </c>
      <c r="CY33" s="58">
        <v>60</v>
      </c>
      <c r="CZ33" s="58">
        <v>150</v>
      </c>
    </row>
    <row r="34" spans="1:104" ht="9" customHeight="1" x14ac:dyDescent="0.2">
      <c r="A34" s="101">
        <f>IF('B-Daten'!A19,'B-Daten'!A19,"")</f>
        <v>45095</v>
      </c>
      <c r="B34" s="34" t="str">
        <f t="shared" si="12"/>
        <v>TTT</v>
      </c>
      <c r="C34" s="49" t="str">
        <f>IF('B-Daten'!B19,'B-Daten'!B19,"")</f>
        <v/>
      </c>
      <c r="D34" s="28" t="str">
        <f>IF('B-Daten'!C19,'B-Daten'!C19,"")</f>
        <v/>
      </c>
      <c r="E34" s="28" t="str">
        <f>IF('B-Daten'!F19,'B-Daten'!F19,"")</f>
        <v/>
      </c>
      <c r="F34" s="30" t="str">
        <f>IF('B-Daten'!D19,'B-Daten'!D19,"")</f>
        <v/>
      </c>
      <c r="G34" s="166" t="str">
        <f>IF('B-Daten'!E19,'B-Daten'!E19,"")</f>
        <v/>
      </c>
      <c r="H34" s="83" t="str">
        <f>IF('B-Daten'!BA19,'B-Daten'!BA19,"")</f>
        <v/>
      </c>
      <c r="I34" s="30" t="str">
        <f>IF('B-Daten'!BB19,'B-Daten'!BB19,"")</f>
        <v/>
      </c>
      <c r="J34" s="177">
        <f>IF('B-Daten'!G19,'B-Daten'!G19,"")</f>
        <v>16182.28</v>
      </c>
      <c r="K34" s="48" t="str">
        <f t="shared" si="16"/>
        <v/>
      </c>
      <c r="L34" s="180" t="str">
        <f>IF('B-Daten'!H19,'B-Daten'!H19,"")</f>
        <v/>
      </c>
      <c r="M34" s="28" t="str">
        <f>IF('B-Daten'!BK19,'B-Daten'!BK19,"")</f>
        <v/>
      </c>
      <c r="N34" s="30" t="str">
        <f>IF('B-Daten'!J19,'B-Daten'!J19,"")</f>
        <v/>
      </c>
      <c r="O34" s="30" t="str">
        <f>IF('B-Daten'!K19,'B-Daten'!K19,"")</f>
        <v/>
      </c>
      <c r="P34" s="30" t="str">
        <f>IF('B-Daten'!L19,'B-Daten'!L19,"")</f>
        <v/>
      </c>
      <c r="Q34" s="48" t="str">
        <f>IF('B-Daten'!BC19,'B-Daten'!BC19,"")</f>
        <v/>
      </c>
      <c r="R34" s="48" t="str">
        <f>IF('B-Daten'!BD19,'B-Daten'!BD19,"")</f>
        <v/>
      </c>
      <c r="S34" s="30" t="str">
        <f>IF('B-Daten'!BF19,'B-Daten'!BF19,"")</f>
        <v/>
      </c>
      <c r="T34" s="30" t="str">
        <f>IF('B-Daten'!BG19,'B-Daten'!BG19,"")</f>
        <v/>
      </c>
      <c r="U34" s="32" t="str">
        <f>IF('B-Daten'!BH19,'B-Daten'!BH19,"")</f>
        <v/>
      </c>
      <c r="V34" s="30" t="str">
        <f>IF('B-Daten'!BI19,'B-Daten'!BI19,"")</f>
        <v/>
      </c>
      <c r="W34" s="30" t="str">
        <f>IF('B-Daten'!BE19,'B-Daten'!BE19,"")</f>
        <v/>
      </c>
      <c r="X34" s="28" t="str">
        <f>IF('B-Daten'!BJ19,'B-Daten'!BJ19,"")</f>
        <v/>
      </c>
      <c r="Y34" s="28" t="str">
        <f>IF('B-Daten'!BL19,'B-Daten'!BL19,"")</f>
        <v/>
      </c>
      <c r="Z34" s="198" t="str">
        <f>IF('B-Daten'!BO19,'B-Daten'!BO19,"")</f>
        <v/>
      </c>
      <c r="AA34" s="162">
        <f t="shared" si="17"/>
        <v>45095</v>
      </c>
      <c r="AB34" s="29" t="str">
        <f t="shared" si="18"/>
        <v>TTT</v>
      </c>
      <c r="AC34" s="79" t="str">
        <f>IF('B-Daten'!DA19,'B-Daten'!DA19,"")</f>
        <v/>
      </c>
      <c r="AD34" s="30" t="str">
        <f>IF('B-Daten'!DB19,'B-Daten'!DB19,"")</f>
        <v/>
      </c>
      <c r="AE34" s="32" t="str">
        <f>IF('B-Daten'!DD19,'B-Daten'!DD19,"")</f>
        <v/>
      </c>
      <c r="AF34" s="48" t="str">
        <f>IF('B-Daten'!DC19,'B-Daten'!DC19,"")</f>
        <v/>
      </c>
      <c r="AG34" s="30" t="str">
        <f t="shared" si="19"/>
        <v/>
      </c>
      <c r="AH34" s="32">
        <f>IF(SUM('B-Daten'!DH19:'B-Daten'!DI19)&gt;0,SUM('B-Daten'!DH19:'B-Daten'!DI19)/2,"")</f>
        <v>6.61</v>
      </c>
      <c r="AI34" s="32">
        <f>IF(SUM('B-Daten'!DL19:'B-Daten'!DM19)&gt;0,SUM('B-Daten'!DL19:'B-Daten'!DM19)/2,"")</f>
        <v>7.93</v>
      </c>
      <c r="AJ34" s="32" t="str">
        <f>TEXT('B-Daten'!DE19,"")</f>
        <v/>
      </c>
      <c r="AK34" s="166" t="str">
        <f>IF('B-Daten'!DF19,'B-Daten'!DF19,"")</f>
        <v/>
      </c>
      <c r="AL34" s="79" t="str">
        <f>IF('B-Daten'!DN19,'B-Daten'!DN19,"")</f>
        <v/>
      </c>
      <c r="AM34" s="30" t="str">
        <f>IF('B-Daten'!DO19,'B-Daten'!DO19,"")</f>
        <v/>
      </c>
      <c r="AN34" s="32" t="str">
        <f>IF('B-Daten'!DQ19,'B-Daten'!DQ19,"")</f>
        <v/>
      </c>
      <c r="AO34" s="48" t="str">
        <f>IF('B-Daten'!DP19,'B-Daten'!DP19,"")</f>
        <v/>
      </c>
      <c r="AP34" s="30" t="str">
        <f t="shared" si="20"/>
        <v/>
      </c>
      <c r="AQ34" s="32">
        <f>IF(SUM('B-Daten'!DU19:'B-Daten'!DV19)&gt;0,SUM('B-Daten'!DU19:'B-Daten'!DV19)/2,"")</f>
        <v>0.30500000000000005</v>
      </c>
      <c r="AR34" s="32">
        <f>IF(SUM('B-Daten'!DY19:'B-Daten'!DZ19)&gt;0,SUM('B-Daten'!DY19:'B-Daten'!DZ19)/2,"")</f>
        <v>0.45500000000000002</v>
      </c>
      <c r="AS34" s="32" t="str">
        <f>TEXT('B-Daten'!DR19,"")</f>
        <v/>
      </c>
      <c r="AT34" s="166" t="str">
        <f>IF('B-Daten'!DS19,'B-Daten'!DS19,"")</f>
        <v/>
      </c>
      <c r="AU34" s="162">
        <f t="shared" si="21"/>
        <v>45095</v>
      </c>
      <c r="AV34" s="28" t="str">
        <f t="shared" si="22"/>
        <v>TTT</v>
      </c>
      <c r="AW34" s="79" t="str">
        <f>IF('B-Daten'!EA19,'B-Daten'!EA19,"")</f>
        <v/>
      </c>
      <c r="AX34" s="30" t="str">
        <f>IF('B-Daten'!EB19,'B-Daten'!EB19,"")</f>
        <v/>
      </c>
      <c r="AY34" s="32" t="str">
        <f>IF('B-Daten'!ED19,'B-Daten'!ED19,"")</f>
        <v/>
      </c>
      <c r="AZ34" s="48" t="str">
        <f>IF('B-Daten'!EC19,'B-Daten'!EC19,"")</f>
        <v/>
      </c>
      <c r="BA34" s="30" t="str">
        <f t="shared" si="23"/>
        <v/>
      </c>
      <c r="BB34" s="32">
        <f>IF(SUM('B-Daten'!EH19:'B-Daten'!EI19)&gt;0,SUM('B-Daten'!EH19:'B-Daten'!EI19)/2,"")</f>
        <v>0.45</v>
      </c>
      <c r="BC34" s="32">
        <f>IF(SUM('B-Daten'!EL19:'B-Daten'!EM19)&gt;0,SUM('B-Daten'!EL19:'B-Daten'!EM19)/2,"")</f>
        <v>0.69</v>
      </c>
      <c r="BD34" s="32" t="str">
        <f>TEXT('B-Daten'!EE19,"")</f>
        <v/>
      </c>
      <c r="BE34" s="166" t="str">
        <f>IF('B-Daten'!EF19,'B-Daten'!EF19,"")</f>
        <v/>
      </c>
      <c r="BF34" s="79" t="str">
        <f>IF('B-Daten'!EN19,'B-Daten'!EN19,"")</f>
        <v/>
      </c>
      <c r="BG34" s="30" t="str">
        <f>IF('B-Daten'!EO19,'B-Daten'!EO19,"")</f>
        <v/>
      </c>
      <c r="BH34" s="32" t="str">
        <f>IF('B-Daten'!EQ19,'B-Daten'!EQ19,"")</f>
        <v/>
      </c>
      <c r="BI34" s="28" t="str">
        <f>IF('B-Daten'!EP19,'B-Daten'!EP19,"")</f>
        <v/>
      </c>
      <c r="BJ34" s="30" t="str">
        <f t="shared" si="24"/>
        <v/>
      </c>
      <c r="BK34" s="32">
        <f>IF(SUM('B-Daten'!EU19:'B-Daten'!EV19)&gt;0,SUM('B-Daten'!EU19:'B-Daten'!EV19)/2,"")</f>
        <v>0.37</v>
      </c>
      <c r="BL34" s="32">
        <f>IF(SUM('B-Daten'!EY19:'B-Daten'!EZ19)&gt;0,SUM('B-Daten'!EY19:'B-Daten'!EZ19)/2,"")</f>
        <v>0.46499999999999997</v>
      </c>
      <c r="BM34" s="32" t="str">
        <f>TEXT('B-Daten'!ER19,"")</f>
        <v/>
      </c>
      <c r="BN34" s="166" t="str">
        <f>IF('B-Daten'!ES19,'B-Daten'!ES19,"")</f>
        <v/>
      </c>
      <c r="BO34" s="162">
        <f t="shared" si="13"/>
        <v>45095</v>
      </c>
      <c r="BP34" s="29" t="str">
        <f t="shared" si="14"/>
        <v>TTT</v>
      </c>
      <c r="BQ34" s="218">
        <f>IF('B-Daten'!I19,'B-Daten'!I19,"")</f>
        <v>16729.23</v>
      </c>
      <c r="BR34" s="215">
        <f>IF('B-Daten'!CB19,'B-Daten'!CB19,"")</f>
        <v>7.72</v>
      </c>
      <c r="BS34" s="30">
        <f>IF('B-Daten'!CA19,'B-Daten'!CA19,"")</f>
        <v>23.41</v>
      </c>
      <c r="BT34" s="28" t="str">
        <f>IF('B-Daten'!CK19,'B-Daten'!CK19,"")</f>
        <v/>
      </c>
      <c r="BU34" s="28" t="str">
        <f>IF('B-Daten'!CR19,'B-Daten'!CR19,"")</f>
        <v/>
      </c>
      <c r="BV34" s="30" t="str">
        <f>IF('B-Daten'!CC19,'B-Daten'!CC19,"")</f>
        <v/>
      </c>
      <c r="BW34" s="30" t="str">
        <f>IF('B-Daten'!CD19,'B-Daten'!CD19,"")</f>
        <v/>
      </c>
      <c r="BX34" s="32" t="str">
        <f>IF('B-Daten'!CF19,'B-Daten'!CF19,"")</f>
        <v/>
      </c>
      <c r="BY34" s="32" t="str">
        <f>IF('B-Daten'!CG19,'B-Daten'!CG19,"")</f>
        <v/>
      </c>
      <c r="BZ34" s="32" t="str">
        <f>IF('B-Daten'!CH19,'B-Daten'!CH19,"")</f>
        <v/>
      </c>
      <c r="CA34" s="32" t="str">
        <f>IF('B-Daten'!CI19,'B-Daten'!CI19,"")</f>
        <v/>
      </c>
      <c r="CB34" s="32" t="str">
        <f>IF('B-Daten'!CJ19,'B-Daten'!CJ19,"")</f>
        <v/>
      </c>
      <c r="CC34" s="32" t="str">
        <f>IF('B-Daten'!CE19,'B-Daten'!CE19,"")</f>
        <v/>
      </c>
      <c r="CD34" s="28" t="str">
        <f>IF('B-Daten'!CL19,'B-Daten'!CL19,"")</f>
        <v/>
      </c>
      <c r="CE34" s="29" t="str">
        <f>TEXT('B-Daten'!CO19,"")</f>
        <v/>
      </c>
      <c r="CF34" s="47" t="str">
        <f>IF('B-Daten'!N19,'B-Daten'!N19,"")</f>
        <v/>
      </c>
      <c r="CG34" s="30" t="str">
        <f>IF('B-Daten'!O19,'B-Daten'!O19,"")</f>
        <v/>
      </c>
      <c r="CH34" s="30" t="str">
        <f>IF('B-Daten'!P19,'B-Daten'!P19,"")</f>
        <v/>
      </c>
      <c r="CI34" s="47" t="str">
        <f>IF('B-Daten'!Q19,'B-Daten'!Q19,"")</f>
        <v/>
      </c>
      <c r="CJ34" s="30">
        <f>IF('B-Daten'!R19&gt;0,'B-Daten'!R19,"")</f>
        <v>0.69</v>
      </c>
      <c r="CK34" s="30">
        <f>IF('B-Daten'!AX19&gt;0,'B-Daten'!AX19,"")</f>
        <v>2.78</v>
      </c>
      <c r="CL34" s="30" t="str">
        <f>IF('B-Daten'!S19,'B-Daten'!S19,"")</f>
        <v/>
      </c>
      <c r="CM34" s="30" t="str">
        <f>IF('B-Daten'!BS19,'B-Daten'!BS19,"")</f>
        <v/>
      </c>
      <c r="CN34" s="30" t="str">
        <f>IF('B-Daten'!M19,'B-Daten'!M19,"")</f>
        <v/>
      </c>
      <c r="CO34" s="31"/>
      <c r="CP34" s="90">
        <f>IF(SUM('B-Daten'!AN19:AO19)&gt;0,SUM('B-Daten'!AN19:AO19),"")</f>
        <v>7385</v>
      </c>
      <c r="CQ34" s="33" t="str">
        <f>TEXT('B-Daten'!AF19,"")</f>
        <v/>
      </c>
      <c r="CV34" s="60">
        <f t="shared" si="15"/>
        <v>45095</v>
      </c>
      <c r="CW34" s="58">
        <v>4.96</v>
      </c>
      <c r="CX34" s="58">
        <v>80</v>
      </c>
      <c r="CY34" s="58">
        <v>60</v>
      </c>
      <c r="CZ34" s="58">
        <v>150</v>
      </c>
    </row>
    <row r="35" spans="1:104" ht="9" customHeight="1" x14ac:dyDescent="0.2">
      <c r="A35" s="101">
        <f>IF('B-Daten'!A20,'B-Daten'!A20,"")</f>
        <v>45096</v>
      </c>
      <c r="B35" s="34" t="str">
        <f t="shared" si="12"/>
        <v>TTT</v>
      </c>
      <c r="C35" s="49" t="str">
        <f>IF('B-Daten'!B20,'B-Daten'!B20,"")</f>
        <v/>
      </c>
      <c r="D35" s="28" t="str">
        <f>IF('B-Daten'!C20,'B-Daten'!C20,"")</f>
        <v/>
      </c>
      <c r="E35" s="28" t="str">
        <f>IF('B-Daten'!F20,'B-Daten'!F20,"")</f>
        <v/>
      </c>
      <c r="F35" s="30" t="str">
        <f>IF('B-Daten'!D20,'B-Daten'!D20,"")</f>
        <v/>
      </c>
      <c r="G35" s="166" t="str">
        <f>IF('B-Daten'!E20,'B-Daten'!E20,"")</f>
        <v/>
      </c>
      <c r="H35" s="83" t="str">
        <f>IF('B-Daten'!BA20,'B-Daten'!BA20,"")</f>
        <v/>
      </c>
      <c r="I35" s="30" t="str">
        <f>IF('B-Daten'!BB20,'B-Daten'!BB20,"")</f>
        <v/>
      </c>
      <c r="J35" s="177">
        <f>IF('B-Daten'!G20,'B-Daten'!G20,"")</f>
        <v>15657.41</v>
      </c>
      <c r="K35" s="48" t="str">
        <f t="shared" si="16"/>
        <v/>
      </c>
      <c r="L35" s="180" t="str">
        <f>IF('B-Daten'!H20,'B-Daten'!H20,"")</f>
        <v/>
      </c>
      <c r="M35" s="28" t="str">
        <f>IF('B-Daten'!BK20,'B-Daten'!BK20,"")</f>
        <v/>
      </c>
      <c r="N35" s="30" t="str">
        <f>IF('B-Daten'!J20,'B-Daten'!J20,"")</f>
        <v/>
      </c>
      <c r="O35" s="30" t="str">
        <f>IF('B-Daten'!K20,'B-Daten'!K20,"")</f>
        <v/>
      </c>
      <c r="P35" s="30" t="str">
        <f>IF('B-Daten'!L20,'B-Daten'!L20,"")</f>
        <v/>
      </c>
      <c r="Q35" s="48" t="str">
        <f>IF('B-Daten'!BC20,'B-Daten'!BC20,"")</f>
        <v/>
      </c>
      <c r="R35" s="48" t="str">
        <f>IF('B-Daten'!BD20,'B-Daten'!BD20,"")</f>
        <v/>
      </c>
      <c r="S35" s="30" t="str">
        <f>IF('B-Daten'!BF20,'B-Daten'!BF20,"")</f>
        <v/>
      </c>
      <c r="T35" s="30" t="str">
        <f>IF('B-Daten'!BG20,'B-Daten'!BG20,"")</f>
        <v/>
      </c>
      <c r="U35" s="32" t="str">
        <f>IF('B-Daten'!BH20,'B-Daten'!BH20,"")</f>
        <v/>
      </c>
      <c r="V35" s="30" t="str">
        <f>IF('B-Daten'!BI20,'B-Daten'!BI20,"")</f>
        <v/>
      </c>
      <c r="W35" s="30" t="str">
        <f>IF('B-Daten'!BE20,'B-Daten'!BE20,"")</f>
        <v/>
      </c>
      <c r="X35" s="28" t="str">
        <f>IF('B-Daten'!BJ20,'B-Daten'!BJ20,"")</f>
        <v/>
      </c>
      <c r="Y35" s="28" t="str">
        <f>IF('B-Daten'!BL20,'B-Daten'!BL20,"")</f>
        <v/>
      </c>
      <c r="Z35" s="198" t="str">
        <f>IF('B-Daten'!BO20,'B-Daten'!BO20,"")</f>
        <v/>
      </c>
      <c r="AA35" s="162">
        <f t="shared" si="17"/>
        <v>45096</v>
      </c>
      <c r="AB35" s="29" t="str">
        <f t="shared" si="18"/>
        <v>TTT</v>
      </c>
      <c r="AC35" s="79" t="str">
        <f>IF('B-Daten'!DA20,'B-Daten'!DA20,"")</f>
        <v/>
      </c>
      <c r="AD35" s="30" t="str">
        <f>IF('B-Daten'!DB20,'B-Daten'!DB20,"")</f>
        <v/>
      </c>
      <c r="AE35" s="32" t="str">
        <f>IF('B-Daten'!DD20,'B-Daten'!DD20,"")</f>
        <v/>
      </c>
      <c r="AF35" s="48" t="str">
        <f>IF('B-Daten'!DC20,'B-Daten'!DC20,"")</f>
        <v/>
      </c>
      <c r="AG35" s="30" t="str">
        <f t="shared" si="19"/>
        <v/>
      </c>
      <c r="AH35" s="32">
        <f>IF(SUM('B-Daten'!DH20:'B-Daten'!DI20)&gt;0,SUM('B-Daten'!DH20:'B-Daten'!DI20)/2,"")</f>
        <v>6.11</v>
      </c>
      <c r="AI35" s="32">
        <f>IF(SUM('B-Daten'!DL20:'B-Daten'!DM20)&gt;0,SUM('B-Daten'!DL20:'B-Daten'!DM20)/2,"")</f>
        <v>7.43</v>
      </c>
      <c r="AJ35" s="32" t="str">
        <f>TEXT('B-Daten'!DE20,"")</f>
        <v/>
      </c>
      <c r="AK35" s="166" t="str">
        <f>IF('B-Daten'!DF20,'B-Daten'!DF20,"")</f>
        <v/>
      </c>
      <c r="AL35" s="79" t="str">
        <f>IF('B-Daten'!DN20,'B-Daten'!DN20,"")</f>
        <v/>
      </c>
      <c r="AM35" s="30" t="str">
        <f>IF('B-Daten'!DO20,'B-Daten'!DO20,"")</f>
        <v/>
      </c>
      <c r="AN35" s="32">
        <f>IF('B-Daten'!DQ20,'B-Daten'!DQ20,"")</f>
        <v>3.99</v>
      </c>
      <c r="AO35" s="48">
        <f>IF('B-Daten'!DP20,'B-Daten'!DP20,"")</f>
        <v>1450</v>
      </c>
      <c r="AP35" s="30">
        <f t="shared" si="20"/>
        <v>363.40852130325811</v>
      </c>
      <c r="AQ35" s="32">
        <f>IF(SUM('B-Daten'!DU20:'B-Daten'!DV20)&gt;0,SUM('B-Daten'!DU20:'B-Daten'!DV20)/2,"")</f>
        <v>0.29500000000000004</v>
      </c>
      <c r="AR35" s="32">
        <f>IF(SUM('B-Daten'!DY20:'B-Daten'!DZ20)&gt;0,SUM('B-Daten'!DY20:'B-Daten'!DZ20)/2,"")</f>
        <v>1.6400000000000001</v>
      </c>
      <c r="AS35" s="32" t="str">
        <f>TEXT('B-Daten'!DR20,"")</f>
        <v>trend-</v>
      </c>
      <c r="AT35" s="166" t="str">
        <f>IF('B-Daten'!DS20,'B-Daten'!DS20,"")</f>
        <v/>
      </c>
      <c r="AU35" s="162">
        <f t="shared" si="21"/>
        <v>45096</v>
      </c>
      <c r="AV35" s="28" t="str">
        <f t="shared" si="22"/>
        <v>TTT</v>
      </c>
      <c r="AW35" s="79" t="str">
        <f>IF('B-Daten'!EA20,'B-Daten'!EA20,"")</f>
        <v/>
      </c>
      <c r="AX35" s="30" t="str">
        <f>IF('B-Daten'!EB20,'B-Daten'!EB20,"")</f>
        <v/>
      </c>
      <c r="AY35" s="32">
        <f>IF('B-Daten'!ED20,'B-Daten'!ED20,"")</f>
        <v>4.5999999999999996</v>
      </c>
      <c r="AZ35" s="48">
        <f>IF('B-Daten'!EC20,'B-Daten'!EC20,"")</f>
        <v>1600</v>
      </c>
      <c r="BA35" s="30">
        <f t="shared" si="23"/>
        <v>347.82608695652175</v>
      </c>
      <c r="BB35" s="32">
        <f>IF(SUM('B-Daten'!EH20:'B-Daten'!EI20)&gt;0,SUM('B-Daten'!EH20:'B-Daten'!EI20)/2,"")</f>
        <v>0.43</v>
      </c>
      <c r="BC35" s="32">
        <f>IF(SUM('B-Daten'!EL20:'B-Daten'!EM20)&gt;0,SUM('B-Daten'!EL20:'B-Daten'!EM20)/2,"")</f>
        <v>0.66</v>
      </c>
      <c r="BD35" s="32" t="str">
        <f>TEXT('B-Daten'!EE20,"")</f>
        <v>trend-</v>
      </c>
      <c r="BE35" s="166" t="str">
        <f>IF('B-Daten'!EF20,'B-Daten'!EF20,"")</f>
        <v/>
      </c>
      <c r="BF35" s="79" t="str">
        <f>IF('B-Daten'!EN20,'B-Daten'!EN20,"")</f>
        <v/>
      </c>
      <c r="BG35" s="30" t="str">
        <f>IF('B-Daten'!EO20,'B-Daten'!EO20,"")</f>
        <v/>
      </c>
      <c r="BH35" s="32">
        <f>IF('B-Daten'!EQ20,'B-Daten'!EQ20,"")</f>
        <v>4.5999999999999996</v>
      </c>
      <c r="BI35" s="28">
        <f>IF('B-Daten'!EP20,'B-Daten'!EP20,"")</f>
        <v>1600</v>
      </c>
      <c r="BJ35" s="30">
        <f t="shared" si="24"/>
        <v>347.82608695652175</v>
      </c>
      <c r="BK35" s="32">
        <f>IF(SUM('B-Daten'!EU20:'B-Daten'!EV20)&gt;0,SUM('B-Daten'!EU20:'B-Daten'!EV20)/2,"")</f>
        <v>0.34</v>
      </c>
      <c r="BL35" s="32">
        <f>IF(SUM('B-Daten'!EY20:'B-Daten'!EZ20)&gt;0,SUM('B-Daten'!EY20:'B-Daten'!EZ20)/2,"")</f>
        <v>0.44500000000000001</v>
      </c>
      <c r="BM35" s="32" t="str">
        <f>TEXT('B-Daten'!ER20,"")</f>
        <v>trend-</v>
      </c>
      <c r="BN35" s="166" t="str">
        <f>IF('B-Daten'!ES20,'B-Daten'!ES20,"")</f>
        <v/>
      </c>
      <c r="BO35" s="162">
        <f t="shared" si="13"/>
        <v>45096</v>
      </c>
      <c r="BP35" s="29" t="str">
        <f t="shared" si="14"/>
        <v>TTT</v>
      </c>
      <c r="BQ35" s="218">
        <f>IF('B-Daten'!I20,'B-Daten'!I20,"")</f>
        <v>16168.85</v>
      </c>
      <c r="BR35" s="215">
        <f>IF('B-Daten'!CB20,'B-Daten'!CB20,"")</f>
        <v>7.71</v>
      </c>
      <c r="BS35" s="30">
        <f>IF('B-Daten'!CA20,'B-Daten'!CA20,"")</f>
        <v>23.73</v>
      </c>
      <c r="BT35" s="28" t="str">
        <f>IF('B-Daten'!CK20,'B-Daten'!CK20,"")</f>
        <v/>
      </c>
      <c r="BU35" s="28" t="str">
        <f>IF('B-Daten'!CR20,'B-Daten'!CR20,"")</f>
        <v/>
      </c>
      <c r="BV35" s="30">
        <f>IF('B-Daten'!CC20,'B-Daten'!CC20,"")</f>
        <v>41</v>
      </c>
      <c r="BW35" s="30">
        <f>IF('B-Daten'!CD20,'B-Daten'!CD20,"")</f>
        <v>50</v>
      </c>
      <c r="BX35" s="32">
        <f>IF('B-Daten'!CF20,'B-Daten'!CF20,"")</f>
        <v>15.8</v>
      </c>
      <c r="BY35" s="32">
        <f>IF('B-Daten'!CG20,'B-Daten'!CG20,"")</f>
        <v>3.48</v>
      </c>
      <c r="BZ35" s="32">
        <f>IF('B-Daten'!CH20,'B-Daten'!CH20,"")</f>
        <v>0.373</v>
      </c>
      <c r="CA35" s="32">
        <f>IF('B-Daten'!CI20,'B-Daten'!CI20,"")</f>
        <v>19.8</v>
      </c>
      <c r="CB35" s="32">
        <f>IF('B-Daten'!CJ20,'B-Daten'!CJ20,"")</f>
        <v>19.8</v>
      </c>
      <c r="CC35" s="32">
        <f>IF('B-Daten'!CE20,'B-Daten'!CE20,"")</f>
        <v>1.92</v>
      </c>
      <c r="CD35" s="28">
        <f>IF('B-Daten'!CL20,'B-Daten'!CL20,"")</f>
        <v>28</v>
      </c>
      <c r="CE35" s="29" t="str">
        <f>TEXT('B-Daten'!CO20,"")</f>
        <v/>
      </c>
      <c r="CF35" s="47" t="str">
        <f>IF('B-Daten'!N20,'B-Daten'!N20,"")</f>
        <v/>
      </c>
      <c r="CG35" s="30" t="str">
        <f>IF('B-Daten'!O20,'B-Daten'!O20,"")</f>
        <v/>
      </c>
      <c r="CH35" s="30" t="str">
        <f>IF('B-Daten'!P20,'B-Daten'!P20,"")</f>
        <v/>
      </c>
      <c r="CI35" s="47" t="str">
        <f>IF('B-Daten'!Q20,'B-Daten'!Q20,"")</f>
        <v/>
      </c>
      <c r="CJ35" s="30">
        <f>IF('B-Daten'!R20&gt;0,'B-Daten'!R20,"")</f>
        <v>0.69</v>
      </c>
      <c r="CK35" s="30">
        <f>IF('B-Daten'!AX20&gt;0,'B-Daten'!AX20,"")</f>
        <v>2.78</v>
      </c>
      <c r="CL35" s="30" t="str">
        <f>IF('B-Daten'!S20,'B-Daten'!S20,"")</f>
        <v/>
      </c>
      <c r="CM35" s="30" t="str">
        <f>IF('B-Daten'!BS20,'B-Daten'!BS20,"")</f>
        <v/>
      </c>
      <c r="CN35" s="30" t="str">
        <f>IF('B-Daten'!M20,'B-Daten'!M20,"")</f>
        <v/>
      </c>
      <c r="CO35" s="31"/>
      <c r="CP35" s="90">
        <f>IF(SUM('B-Daten'!AN20:AO20)&gt;0,SUM('B-Daten'!AN20:AO20),"")</f>
        <v>7609</v>
      </c>
      <c r="CQ35" s="33" t="str">
        <f>TEXT('B-Daten'!AF20,"")</f>
        <v/>
      </c>
      <c r="CV35" s="60">
        <f t="shared" si="15"/>
        <v>45096</v>
      </c>
      <c r="CW35" s="58">
        <v>4.96</v>
      </c>
      <c r="CX35" s="58">
        <v>80</v>
      </c>
      <c r="CY35" s="58">
        <v>60</v>
      </c>
      <c r="CZ35" s="58">
        <v>150</v>
      </c>
    </row>
    <row r="36" spans="1:104" ht="9" customHeight="1" x14ac:dyDescent="0.2">
      <c r="A36" s="101">
        <f>IF('B-Daten'!A21,'B-Daten'!A21,"")</f>
        <v>45097</v>
      </c>
      <c r="B36" s="34" t="str">
        <f t="shared" si="12"/>
        <v>TTT</v>
      </c>
      <c r="C36" s="49" t="str">
        <f>IF('B-Daten'!B21,'B-Daten'!B21,"")</f>
        <v/>
      </c>
      <c r="D36" s="28">
        <f>IF('B-Daten'!C21,'B-Daten'!C21,"")</f>
        <v>1</v>
      </c>
      <c r="E36" s="28" t="str">
        <f>IF('B-Daten'!F21,'B-Daten'!F21,"")</f>
        <v/>
      </c>
      <c r="F36" s="30" t="str">
        <f>IF('B-Daten'!D21,'B-Daten'!D21,"")</f>
        <v/>
      </c>
      <c r="G36" s="166" t="str">
        <f>IF('B-Daten'!E21,'B-Daten'!E21,"")</f>
        <v/>
      </c>
      <c r="H36" s="83" t="str">
        <f>IF('B-Daten'!BA21,'B-Daten'!BA21,"")</f>
        <v/>
      </c>
      <c r="I36" s="30" t="str">
        <f>IF('B-Daten'!BB21,'B-Daten'!BB21,"")</f>
        <v/>
      </c>
      <c r="J36" s="177">
        <f>IF('B-Daten'!G21,'B-Daten'!G21,"")</f>
        <v>15807.26</v>
      </c>
      <c r="K36" s="48">
        <f t="shared" si="16"/>
        <v>15807.26</v>
      </c>
      <c r="L36" s="180" t="str">
        <f>IF('B-Daten'!H21,'B-Daten'!H21,"")</f>
        <v/>
      </c>
      <c r="M36" s="28" t="str">
        <f>IF('B-Daten'!BK21,'B-Daten'!BK21,"")</f>
        <v/>
      </c>
      <c r="N36" s="30" t="str">
        <f>IF('B-Daten'!J21,'B-Daten'!J21,"")</f>
        <v/>
      </c>
      <c r="O36" s="30" t="str">
        <f>IF('B-Daten'!K21,'B-Daten'!K21,"")</f>
        <v/>
      </c>
      <c r="P36" s="30" t="str">
        <f>IF('B-Daten'!L21,'B-Daten'!L21,"")</f>
        <v/>
      </c>
      <c r="Q36" s="48" t="str">
        <f>IF('B-Daten'!BC21,'B-Daten'!BC21,"")</f>
        <v/>
      </c>
      <c r="R36" s="48" t="str">
        <f>IF('B-Daten'!BD21,'B-Daten'!BD21,"")</f>
        <v/>
      </c>
      <c r="S36" s="30" t="str">
        <f>IF('B-Daten'!BF21,'B-Daten'!BF21,"")</f>
        <v/>
      </c>
      <c r="T36" s="30" t="str">
        <f>IF('B-Daten'!BG21,'B-Daten'!BG21,"")</f>
        <v/>
      </c>
      <c r="U36" s="32" t="str">
        <f>IF('B-Daten'!BH21,'B-Daten'!BH21,"")</f>
        <v/>
      </c>
      <c r="V36" s="30" t="str">
        <f>IF('B-Daten'!BI21,'B-Daten'!BI21,"")</f>
        <v/>
      </c>
      <c r="W36" s="30" t="str">
        <f>IF('B-Daten'!BE21,'B-Daten'!BE21,"")</f>
        <v/>
      </c>
      <c r="X36" s="28" t="str">
        <f>IF('B-Daten'!BJ21,'B-Daten'!BJ21,"")</f>
        <v/>
      </c>
      <c r="Y36" s="28" t="str">
        <f>IF('B-Daten'!BL21,'B-Daten'!BL21,"")</f>
        <v/>
      </c>
      <c r="Z36" s="198" t="str">
        <f>IF('B-Daten'!BO21,'B-Daten'!BO21,"")</f>
        <v/>
      </c>
      <c r="AA36" s="162">
        <f t="shared" si="17"/>
        <v>45097</v>
      </c>
      <c r="AB36" s="29" t="str">
        <f t="shared" si="18"/>
        <v>TTT</v>
      </c>
      <c r="AC36" s="79" t="str">
        <f>IF('B-Daten'!DA21,'B-Daten'!DA21,"")</f>
        <v/>
      </c>
      <c r="AD36" s="30" t="str">
        <f>IF('B-Daten'!DB21,'B-Daten'!DB21,"")</f>
        <v/>
      </c>
      <c r="AE36" s="32" t="str">
        <f>IF('B-Daten'!DD21,'B-Daten'!DD21,"")</f>
        <v/>
      </c>
      <c r="AF36" s="48" t="str">
        <f>IF('B-Daten'!DC21,'B-Daten'!DC21,"")</f>
        <v/>
      </c>
      <c r="AG36" s="30" t="str">
        <f t="shared" si="19"/>
        <v/>
      </c>
      <c r="AH36" s="32">
        <f>IF(SUM('B-Daten'!DH21:'B-Daten'!DI21)&gt;0,SUM('B-Daten'!DH21:'B-Daten'!DI21)/2,"")</f>
        <v>0.34</v>
      </c>
      <c r="AI36" s="32">
        <f>IF(SUM('B-Daten'!DL21:'B-Daten'!DM21)&gt;0,SUM('B-Daten'!DL21:'B-Daten'!DM21)/2,"")</f>
        <v>6.83</v>
      </c>
      <c r="AJ36" s="32" t="str">
        <f>TEXT('B-Daten'!DE21,"")</f>
        <v/>
      </c>
      <c r="AK36" s="166" t="str">
        <f>IF('B-Daten'!DF21,'B-Daten'!DF21,"")</f>
        <v/>
      </c>
      <c r="AL36" s="79" t="str">
        <f>IF('B-Daten'!DN21,'B-Daten'!DN21,"")</f>
        <v/>
      </c>
      <c r="AM36" s="30" t="str">
        <f>IF('B-Daten'!DO21,'B-Daten'!DO21,"")</f>
        <v/>
      </c>
      <c r="AN36" s="32" t="str">
        <f>IF('B-Daten'!DQ21,'B-Daten'!DQ21,"")</f>
        <v/>
      </c>
      <c r="AO36" s="48" t="str">
        <f>IF('B-Daten'!DP21,'B-Daten'!DP21,"")</f>
        <v/>
      </c>
      <c r="AP36" s="30" t="str">
        <f t="shared" si="20"/>
        <v/>
      </c>
      <c r="AQ36" s="32">
        <f>IF(SUM('B-Daten'!DU21:'B-Daten'!DV21)&gt;0,SUM('B-Daten'!DU21:'B-Daten'!DV21)/2,"")</f>
        <v>0.27500000000000002</v>
      </c>
      <c r="AR36" s="32">
        <f>IF(SUM('B-Daten'!DY21:'B-Daten'!DZ21)&gt;0,SUM('B-Daten'!DY21:'B-Daten'!DZ21)/2,"")</f>
        <v>0.57499999999999996</v>
      </c>
      <c r="AS36" s="32" t="str">
        <f>TEXT('B-Daten'!DR21,"")</f>
        <v/>
      </c>
      <c r="AT36" s="166" t="str">
        <f>IF('B-Daten'!DS21,'B-Daten'!DS21,"")</f>
        <v/>
      </c>
      <c r="AU36" s="162">
        <f t="shared" si="21"/>
        <v>45097</v>
      </c>
      <c r="AV36" s="28" t="str">
        <f t="shared" si="22"/>
        <v>TTT</v>
      </c>
      <c r="AW36" s="79" t="str">
        <f>IF('B-Daten'!EA21,'B-Daten'!EA21,"")</f>
        <v/>
      </c>
      <c r="AX36" s="30" t="str">
        <f>IF('B-Daten'!EB21,'B-Daten'!EB21,"")</f>
        <v/>
      </c>
      <c r="AY36" s="32" t="str">
        <f>IF('B-Daten'!ED21,'B-Daten'!ED21,"")</f>
        <v/>
      </c>
      <c r="AZ36" s="48" t="str">
        <f>IF('B-Daten'!EC21,'B-Daten'!EC21,"")</f>
        <v/>
      </c>
      <c r="BA36" s="30" t="str">
        <f t="shared" si="23"/>
        <v/>
      </c>
      <c r="BB36" s="32">
        <f>IF(SUM('B-Daten'!EH21:'B-Daten'!EI21)&gt;0,SUM('B-Daten'!EH21:'B-Daten'!EI21)/2,"")</f>
        <v>0.4</v>
      </c>
      <c r="BC36" s="32">
        <f>IF(SUM('B-Daten'!EL21:'B-Daten'!EM21)&gt;0,SUM('B-Daten'!EL21:'B-Daten'!EM21)/2,"")</f>
        <v>0.64</v>
      </c>
      <c r="BD36" s="32" t="str">
        <f>TEXT('B-Daten'!EE21,"")</f>
        <v/>
      </c>
      <c r="BE36" s="166" t="str">
        <f>IF('B-Daten'!EF21,'B-Daten'!EF21,"")</f>
        <v/>
      </c>
      <c r="BF36" s="79" t="str">
        <f>IF('B-Daten'!EN21,'B-Daten'!EN21,"")</f>
        <v/>
      </c>
      <c r="BG36" s="30" t="str">
        <f>IF('B-Daten'!EO21,'B-Daten'!EO21,"")</f>
        <v/>
      </c>
      <c r="BH36" s="32" t="str">
        <f>IF('B-Daten'!EQ21,'B-Daten'!EQ21,"")</f>
        <v/>
      </c>
      <c r="BI36" s="28" t="str">
        <f>IF('B-Daten'!EP21,'B-Daten'!EP21,"")</f>
        <v/>
      </c>
      <c r="BJ36" s="30" t="str">
        <f t="shared" si="24"/>
        <v/>
      </c>
      <c r="BK36" s="32">
        <f>IF(SUM('B-Daten'!EU21:'B-Daten'!EV21)&gt;0,SUM('B-Daten'!EU21:'B-Daten'!EV21)/2,"")</f>
        <v>0.33</v>
      </c>
      <c r="BL36" s="32">
        <f>IF(SUM('B-Daten'!EY21:'B-Daten'!EZ21)&gt;0,SUM('B-Daten'!EY21:'B-Daten'!EZ21)/2,"")</f>
        <v>0.42000000000000004</v>
      </c>
      <c r="BM36" s="32" t="str">
        <f>TEXT('B-Daten'!ER21,"")</f>
        <v/>
      </c>
      <c r="BN36" s="166" t="str">
        <f>IF('B-Daten'!ES21,'B-Daten'!ES21,"")</f>
        <v/>
      </c>
      <c r="BO36" s="162">
        <f t="shared" si="13"/>
        <v>45097</v>
      </c>
      <c r="BP36" s="29" t="str">
        <f t="shared" si="14"/>
        <v>TTT</v>
      </c>
      <c r="BQ36" s="218">
        <f>IF('B-Daten'!I21,'B-Daten'!I21,"")</f>
        <v>10582.85</v>
      </c>
      <c r="BR36" s="215">
        <f>IF('B-Daten'!CB21,'B-Daten'!CB21,"")</f>
        <v>7.74</v>
      </c>
      <c r="BS36" s="30">
        <f>IF('B-Daten'!CA21,'B-Daten'!CA21,"")</f>
        <v>24.95</v>
      </c>
      <c r="BT36" s="28" t="str">
        <f>IF('B-Daten'!CK21,'B-Daten'!CK21,"")</f>
        <v/>
      </c>
      <c r="BU36" s="28" t="str">
        <f>IF('B-Daten'!CR21,'B-Daten'!CR21,"")</f>
        <v/>
      </c>
      <c r="BV36" s="30">
        <f>IF('B-Daten'!CC21,'B-Daten'!CC21,"")</f>
        <v>40</v>
      </c>
      <c r="BW36" s="30">
        <f>IF('B-Daten'!CD21,'B-Daten'!CD21,"")</f>
        <v>56.2</v>
      </c>
      <c r="BX36" s="32">
        <f>IF('B-Daten'!CF21,'B-Daten'!CF21,"")</f>
        <v>15</v>
      </c>
      <c r="BY36" s="32" t="str">
        <f>IF('B-Daten'!CG21,'B-Daten'!CG21,"")</f>
        <v/>
      </c>
      <c r="BZ36" s="32">
        <f>IF('B-Daten'!CH21,'B-Daten'!CH21,"")</f>
        <v>0.39800000000000002</v>
      </c>
      <c r="CA36" s="32">
        <f>IF('B-Daten'!CI21,'B-Daten'!CI21,"")</f>
        <v>20.2</v>
      </c>
      <c r="CB36" s="32">
        <f>IF('B-Daten'!CJ21,'B-Daten'!CJ21,"")</f>
        <v>20.2</v>
      </c>
      <c r="CC36" s="32">
        <f>IF('B-Daten'!CE21,'B-Daten'!CE21,"")</f>
        <v>1.8</v>
      </c>
      <c r="CD36" s="28">
        <f>IF('B-Daten'!CL21,'B-Daten'!CL21,"")</f>
        <v>77</v>
      </c>
      <c r="CE36" s="29" t="str">
        <f>TEXT('B-Daten'!CO21,"")</f>
        <v/>
      </c>
      <c r="CF36" s="47" t="str">
        <f>IF('B-Daten'!N21,'B-Daten'!N21,"")</f>
        <v/>
      </c>
      <c r="CG36" s="30" t="str">
        <f>IF('B-Daten'!O21,'B-Daten'!O21,"")</f>
        <v/>
      </c>
      <c r="CH36" s="30" t="str">
        <f>IF('B-Daten'!P21,'B-Daten'!P21,"")</f>
        <v/>
      </c>
      <c r="CI36" s="47" t="str">
        <f>IF('B-Daten'!Q21,'B-Daten'!Q21,"")</f>
        <v/>
      </c>
      <c r="CJ36" s="30">
        <f>IF('B-Daten'!R21&gt;0,'B-Daten'!R21,"")</f>
        <v>0.69</v>
      </c>
      <c r="CK36" s="30">
        <f>IF('B-Daten'!AX21&gt;0,'B-Daten'!AX21,"")</f>
        <v>2.78</v>
      </c>
      <c r="CL36" s="30" t="str">
        <f>IF('B-Daten'!S21,'B-Daten'!S21,"")</f>
        <v/>
      </c>
      <c r="CM36" s="30" t="str">
        <f>IF('B-Daten'!BS21,'B-Daten'!BS21,"")</f>
        <v/>
      </c>
      <c r="CN36" s="30">
        <f>IF('B-Daten'!M21,'B-Daten'!M21,"")</f>
        <v>28</v>
      </c>
      <c r="CO36" s="31"/>
      <c r="CP36" s="90">
        <f>IF(SUM('B-Daten'!AN21:AO21)&gt;0,SUM('B-Daten'!AN21:AO21),"")</f>
        <v>7918</v>
      </c>
      <c r="CQ36" s="33" t="str">
        <f>TEXT('B-Daten'!AF21,"")</f>
        <v/>
      </c>
      <c r="CV36" s="60">
        <f t="shared" si="15"/>
        <v>45097</v>
      </c>
      <c r="CW36" s="58">
        <v>4.96</v>
      </c>
      <c r="CX36" s="58">
        <v>80</v>
      </c>
      <c r="CY36" s="58">
        <v>60</v>
      </c>
      <c r="CZ36" s="58">
        <v>150</v>
      </c>
    </row>
    <row r="37" spans="1:104" ht="9" customHeight="1" x14ac:dyDescent="0.2">
      <c r="A37" s="101">
        <f>IF('B-Daten'!A22,'B-Daten'!A22,"")</f>
        <v>45098</v>
      </c>
      <c r="B37" s="34" t="str">
        <f t="shared" si="12"/>
        <v>TTT</v>
      </c>
      <c r="C37" s="49" t="str">
        <f>IF('B-Daten'!B22,'B-Daten'!B22,"")</f>
        <v/>
      </c>
      <c r="D37" s="28">
        <f>IF('B-Daten'!C22,'B-Daten'!C22,"")</f>
        <v>1</v>
      </c>
      <c r="E37" s="28" t="str">
        <f>IF('B-Daten'!F22,'B-Daten'!F22,"")</f>
        <v/>
      </c>
      <c r="F37" s="30" t="str">
        <f>IF('B-Daten'!D22,'B-Daten'!D22,"")</f>
        <v/>
      </c>
      <c r="G37" s="166" t="str">
        <f>IF('B-Daten'!E22,'B-Daten'!E22,"")</f>
        <v/>
      </c>
      <c r="H37" s="83" t="str">
        <f>IF('B-Daten'!BA22,'B-Daten'!BA22,"")</f>
        <v/>
      </c>
      <c r="I37" s="30" t="str">
        <f>IF('B-Daten'!BB22,'B-Daten'!BB22,"")</f>
        <v/>
      </c>
      <c r="J37" s="177">
        <f>IF('B-Daten'!G22,'B-Daten'!G22,"")</f>
        <v>15779.62</v>
      </c>
      <c r="K37" s="48">
        <f t="shared" si="16"/>
        <v>15779.62</v>
      </c>
      <c r="L37" s="180" t="str">
        <f>IF('B-Daten'!H22,'B-Daten'!H22,"")</f>
        <v/>
      </c>
      <c r="M37" s="28" t="str">
        <f>IF('B-Daten'!BK22,'B-Daten'!BK22,"")</f>
        <v/>
      </c>
      <c r="N37" s="30" t="str">
        <f>IF('B-Daten'!J22,'B-Daten'!J22,"")</f>
        <v/>
      </c>
      <c r="O37" s="30" t="str">
        <f>IF('B-Daten'!K22,'B-Daten'!K22,"")</f>
        <v/>
      </c>
      <c r="P37" s="30" t="str">
        <f>IF('B-Daten'!L22,'B-Daten'!L22,"")</f>
        <v/>
      </c>
      <c r="Q37" s="48">
        <f>IF('B-Daten'!BC22,'B-Daten'!BC22,"")</f>
        <v>283</v>
      </c>
      <c r="R37" s="48">
        <f>IF('B-Daten'!BD22,'B-Daten'!BD22,"")</f>
        <v>499</v>
      </c>
      <c r="S37" s="30">
        <f>IF('B-Daten'!BF22,'B-Daten'!BF22,"")</f>
        <v>35</v>
      </c>
      <c r="T37" s="30">
        <f>IF('B-Daten'!BG22,'B-Daten'!BG22,"")</f>
        <v>1.84</v>
      </c>
      <c r="U37" s="32">
        <f>IF('B-Daten'!BH22,'B-Daten'!BH22,"")</f>
        <v>0.13300000000000001</v>
      </c>
      <c r="V37" s="30">
        <f>IF('B-Daten'!BI22,'B-Daten'!BI22,"")</f>
        <v>96.7</v>
      </c>
      <c r="W37" s="30">
        <f>IF('B-Daten'!BE22,'B-Daten'!BE22,"")</f>
        <v>10.3</v>
      </c>
      <c r="X37" s="28">
        <f>IF('B-Daten'!BJ22,'B-Daten'!BJ22,"")</f>
        <v>96.7</v>
      </c>
      <c r="Y37" s="28">
        <f>IF('B-Daten'!BL22,'B-Daten'!BL22,"")</f>
        <v>539</v>
      </c>
      <c r="Z37" s="198">
        <f>IF('B-Daten'!BO22,'B-Daten'!BO22,"")</f>
        <v>2</v>
      </c>
      <c r="AA37" s="162">
        <f t="shared" si="17"/>
        <v>45098</v>
      </c>
      <c r="AB37" s="29" t="str">
        <f t="shared" si="18"/>
        <v>TTT</v>
      </c>
      <c r="AC37" s="79" t="str">
        <f>IF('B-Daten'!DA22,'B-Daten'!DA22,"")</f>
        <v/>
      </c>
      <c r="AD37" s="30" t="str">
        <f>IF('B-Daten'!DB22,'B-Daten'!DB22,"")</f>
        <v/>
      </c>
      <c r="AE37" s="32">
        <f>IF('B-Daten'!DD22,'B-Daten'!DD22,"")</f>
        <v>3.1259999999999999</v>
      </c>
      <c r="AF37" s="48">
        <f>IF('B-Daten'!DC22,'B-Daten'!DC22,"")</f>
        <v>1100</v>
      </c>
      <c r="AG37" s="30">
        <f t="shared" si="19"/>
        <v>351.88739603326934</v>
      </c>
      <c r="AH37" s="32">
        <f>IF(SUM('B-Daten'!DH22:'B-Daten'!DI22)&gt;0,SUM('B-Daten'!DH22:'B-Daten'!DI22)/2,"")</f>
        <v>0.42</v>
      </c>
      <c r="AI37" s="32">
        <f>IF(SUM('B-Daten'!DL22:'B-Daten'!DM22)&gt;0,SUM('B-Daten'!DL22:'B-Daten'!DM22)/2,"")</f>
        <v>0.72</v>
      </c>
      <c r="AJ37" s="32" t="str">
        <f>TEXT('B-Daten'!DE22,"")</f>
        <v/>
      </c>
      <c r="AK37" s="166" t="str">
        <f>IF('B-Daten'!DF22,'B-Daten'!DF22,"")</f>
        <v/>
      </c>
      <c r="AL37" s="79" t="str">
        <f>IF('B-Daten'!DN22,'B-Daten'!DN22,"")</f>
        <v/>
      </c>
      <c r="AM37" s="30" t="str">
        <f>IF('B-Daten'!DO22,'B-Daten'!DO22,"")</f>
        <v/>
      </c>
      <c r="AN37" s="32">
        <f>IF('B-Daten'!DQ22,'B-Daten'!DQ22,"")</f>
        <v>3.1259999999999999</v>
      </c>
      <c r="AO37" s="48">
        <f>IF('B-Daten'!DP22,'B-Daten'!DP22,"")</f>
        <v>1100</v>
      </c>
      <c r="AP37" s="30">
        <f t="shared" si="20"/>
        <v>351.88739603326934</v>
      </c>
      <c r="AQ37" s="32">
        <f>IF(SUM('B-Daten'!DU22:'B-Daten'!DV22)&gt;0,SUM('B-Daten'!DU22:'B-Daten'!DV22)/2,"")</f>
        <v>0.38500000000000001</v>
      </c>
      <c r="AR37" s="32">
        <f>IF(SUM('B-Daten'!DY22:'B-Daten'!DZ22)&gt;0,SUM('B-Daten'!DY22:'B-Daten'!DZ22)/2,"")</f>
        <v>0.67500000000000004</v>
      </c>
      <c r="AS37" s="32" t="str">
        <f>TEXT('B-Daten'!DR22,"")</f>
        <v/>
      </c>
      <c r="AT37" s="166" t="str">
        <f>IF('B-Daten'!DS22,'B-Daten'!DS22,"")</f>
        <v/>
      </c>
      <c r="AU37" s="162">
        <f t="shared" si="21"/>
        <v>45098</v>
      </c>
      <c r="AV37" s="28" t="str">
        <f t="shared" si="22"/>
        <v>TTT</v>
      </c>
      <c r="AW37" s="79" t="str">
        <f>IF('B-Daten'!EA22,'B-Daten'!EA22,"")</f>
        <v/>
      </c>
      <c r="AX37" s="30" t="str">
        <f>IF('B-Daten'!EB22,'B-Daten'!EB22,"")</f>
        <v/>
      </c>
      <c r="AY37" s="32">
        <f>IF('B-Daten'!ED22,'B-Daten'!ED22,"")</f>
        <v>3.9860000000000002</v>
      </c>
      <c r="AZ37" s="48">
        <f>IF('B-Daten'!EC22,'B-Daten'!EC22,"")</f>
        <v>1450</v>
      </c>
      <c r="BA37" s="30">
        <f t="shared" si="23"/>
        <v>363.77320622177621</v>
      </c>
      <c r="BB37" s="32">
        <f>IF(SUM('B-Daten'!EH22:'B-Daten'!EI22)&gt;0,SUM('B-Daten'!EH22:'B-Daten'!EI22)/2,"")</f>
        <v>0.46</v>
      </c>
      <c r="BC37" s="32">
        <f>IF(SUM('B-Daten'!EL22:'B-Daten'!EM22)&gt;0,SUM('B-Daten'!EL22:'B-Daten'!EM22)/2,"")</f>
        <v>0.67</v>
      </c>
      <c r="BD37" s="32" t="str">
        <f>TEXT('B-Daten'!EE22,"")</f>
        <v/>
      </c>
      <c r="BE37" s="166" t="str">
        <f>IF('B-Daten'!EF22,'B-Daten'!EF22,"")</f>
        <v/>
      </c>
      <c r="BF37" s="79" t="str">
        <f>IF('B-Daten'!EN22,'B-Daten'!EN22,"")</f>
        <v/>
      </c>
      <c r="BG37" s="30" t="str">
        <f>IF('B-Daten'!EO22,'B-Daten'!EO22,"")</f>
        <v/>
      </c>
      <c r="BH37" s="32">
        <f>IF('B-Daten'!EQ22,'B-Daten'!EQ22,"")</f>
        <v>3.9860000000000002</v>
      </c>
      <c r="BI37" s="28">
        <f>IF('B-Daten'!EP22,'B-Daten'!EP22,"")</f>
        <v>1450</v>
      </c>
      <c r="BJ37" s="30">
        <f t="shared" si="24"/>
        <v>363.77320622177621</v>
      </c>
      <c r="BK37" s="32">
        <f>IF(SUM('B-Daten'!EU22:'B-Daten'!EV22)&gt;0,SUM('B-Daten'!EU22:'B-Daten'!EV22)/2,"")</f>
        <v>0.34499999999999997</v>
      </c>
      <c r="BL37" s="32">
        <f>IF(SUM('B-Daten'!EY22:'B-Daten'!EZ22)&gt;0,SUM('B-Daten'!EY22:'B-Daten'!EZ22)/2,"")</f>
        <v>0.43500000000000005</v>
      </c>
      <c r="BM37" s="32" t="str">
        <f>TEXT('B-Daten'!ER22,"")</f>
        <v/>
      </c>
      <c r="BN37" s="166" t="str">
        <f>IF('B-Daten'!ES22,'B-Daten'!ES22,"")</f>
        <v/>
      </c>
      <c r="BO37" s="162">
        <f t="shared" si="13"/>
        <v>45098</v>
      </c>
      <c r="BP37" s="29" t="str">
        <f t="shared" si="14"/>
        <v>TTT</v>
      </c>
      <c r="BQ37" s="218">
        <f>IF('B-Daten'!I22,'B-Daten'!I22,"")</f>
        <v>16244.25</v>
      </c>
      <c r="BR37" s="215">
        <f>IF('B-Daten'!CB22,'B-Daten'!CB22,"")</f>
        <v>7.79</v>
      </c>
      <c r="BS37" s="30">
        <f>IF('B-Daten'!CA22,'B-Daten'!CA22,"")</f>
        <v>24.52</v>
      </c>
      <c r="BT37" s="28" t="str">
        <f>IF('B-Daten'!CK22,'B-Daten'!CK22,"")</f>
        <v/>
      </c>
      <c r="BU37" s="28" t="str">
        <f>IF('B-Daten'!CR22,'B-Daten'!CR22,"")</f>
        <v/>
      </c>
      <c r="BV37" s="30">
        <f>IF('B-Daten'!CC22,'B-Daten'!CC22,"")</f>
        <v>17</v>
      </c>
      <c r="BW37" s="30">
        <f>IF('B-Daten'!CD22,'B-Daten'!CD22,"")</f>
        <v>41.5</v>
      </c>
      <c r="BX37" s="32">
        <f>IF('B-Daten'!CF22,'B-Daten'!CF22,"")</f>
        <v>15.7</v>
      </c>
      <c r="BY37" s="32">
        <f>IF('B-Daten'!CG22,'B-Daten'!CG22,"")</f>
        <v>2.77</v>
      </c>
      <c r="BZ37" s="32">
        <f>IF('B-Daten'!CH22,'B-Daten'!CH22,"")</f>
        <v>0.438</v>
      </c>
      <c r="CA37" s="32">
        <f>IF('B-Daten'!CI22,'B-Daten'!CI22,"")</f>
        <v>19.600000000000001</v>
      </c>
      <c r="CB37" s="32">
        <f>IF('B-Daten'!CJ22,'B-Daten'!CJ22,"")</f>
        <v>19.600000000000001</v>
      </c>
      <c r="CC37" s="32">
        <f>IF('B-Daten'!CE22,'B-Daten'!CE22,"")</f>
        <v>1.64</v>
      </c>
      <c r="CD37" s="28">
        <f>IF('B-Daten'!CL22,'B-Daten'!CL22,"")</f>
        <v>25</v>
      </c>
      <c r="CE37" s="29" t="str">
        <f>TEXT('B-Daten'!CO22,"")</f>
        <v/>
      </c>
      <c r="CF37" s="47" t="str">
        <f>IF('B-Daten'!N22,'B-Daten'!N22,"")</f>
        <v/>
      </c>
      <c r="CG37" s="30" t="str">
        <f>IF('B-Daten'!O22,'B-Daten'!O22,"")</f>
        <v/>
      </c>
      <c r="CH37" s="30" t="str">
        <f>IF('B-Daten'!P22,'B-Daten'!P22,"")</f>
        <v/>
      </c>
      <c r="CI37" s="47" t="str">
        <f>IF('B-Daten'!Q22,'B-Daten'!Q22,"")</f>
        <v/>
      </c>
      <c r="CJ37" s="30">
        <f>IF('B-Daten'!R22&gt;0,'B-Daten'!R22,"")</f>
        <v>0.69</v>
      </c>
      <c r="CK37" s="30">
        <f>IF('B-Daten'!AX22&gt;0,'B-Daten'!AX22,"")</f>
        <v>2.78</v>
      </c>
      <c r="CL37" s="30" t="str">
        <f>IF('B-Daten'!S22,'B-Daten'!S22,"")</f>
        <v/>
      </c>
      <c r="CM37" s="30" t="str">
        <f>IF('B-Daten'!BS22,'B-Daten'!BS22,"")</f>
        <v/>
      </c>
      <c r="CN37" s="30" t="str">
        <f>IF('B-Daten'!M22,'B-Daten'!M22,"")</f>
        <v/>
      </c>
      <c r="CO37" s="31"/>
      <c r="CP37" s="90">
        <f>IF(SUM('B-Daten'!AN22:AO22)&gt;0,SUM('B-Daten'!AN22:AO22),"")</f>
        <v>10009</v>
      </c>
      <c r="CQ37" s="33" t="str">
        <f>TEXT('B-Daten'!AF22,"")</f>
        <v/>
      </c>
      <c r="CV37" s="60">
        <f t="shared" si="15"/>
        <v>45098</v>
      </c>
      <c r="CW37" s="58">
        <v>4.96</v>
      </c>
      <c r="CX37" s="58">
        <v>80</v>
      </c>
      <c r="CY37" s="58">
        <v>60</v>
      </c>
      <c r="CZ37" s="58">
        <v>150</v>
      </c>
    </row>
    <row r="38" spans="1:104" ht="9" customHeight="1" x14ac:dyDescent="0.2">
      <c r="A38" s="101">
        <f>IF('B-Daten'!A23,'B-Daten'!A23,"")</f>
        <v>45099</v>
      </c>
      <c r="B38" s="34" t="str">
        <f t="shared" si="12"/>
        <v>TTT</v>
      </c>
      <c r="C38" s="49" t="str">
        <f>IF('B-Daten'!B23,'B-Daten'!B23,"")</f>
        <v/>
      </c>
      <c r="D38" s="28">
        <f>IF('B-Daten'!C23,'B-Daten'!C23,"")</f>
        <v>1</v>
      </c>
      <c r="E38" s="28" t="str">
        <f>IF('B-Daten'!F23,'B-Daten'!F23,"")</f>
        <v/>
      </c>
      <c r="F38" s="30" t="str">
        <f>IF('B-Daten'!D23,'B-Daten'!D23,"")</f>
        <v/>
      </c>
      <c r="G38" s="166" t="str">
        <f>IF('B-Daten'!E23,'B-Daten'!E23,"")</f>
        <v/>
      </c>
      <c r="H38" s="83" t="str">
        <f>IF('B-Daten'!BA23,'B-Daten'!BA23,"")</f>
        <v/>
      </c>
      <c r="I38" s="30" t="str">
        <f>IF('B-Daten'!BB23,'B-Daten'!BB23,"")</f>
        <v/>
      </c>
      <c r="J38" s="177">
        <f>IF('B-Daten'!G23,'B-Daten'!G23,"")</f>
        <v>16390.71</v>
      </c>
      <c r="K38" s="48">
        <f t="shared" si="16"/>
        <v>16390.71</v>
      </c>
      <c r="L38" s="180" t="str">
        <f>IF('B-Daten'!H23,'B-Daten'!H23,"")</f>
        <v/>
      </c>
      <c r="M38" s="28" t="str">
        <f>IF('B-Daten'!BK23,'B-Daten'!BK23,"")</f>
        <v/>
      </c>
      <c r="N38" s="30" t="str">
        <f>IF('B-Daten'!J23,'B-Daten'!J23,"")</f>
        <v/>
      </c>
      <c r="O38" s="30" t="str">
        <f>IF('B-Daten'!K23,'B-Daten'!K23,"")</f>
        <v/>
      </c>
      <c r="P38" s="30" t="str">
        <f>IF('B-Daten'!L23,'B-Daten'!L23,"")</f>
        <v/>
      </c>
      <c r="Q38" s="48" t="str">
        <f>IF('B-Daten'!BC23,'B-Daten'!BC23,"")</f>
        <v/>
      </c>
      <c r="R38" s="48" t="str">
        <f>IF('B-Daten'!BD23,'B-Daten'!BD23,"")</f>
        <v/>
      </c>
      <c r="S38" s="30" t="str">
        <f>IF('B-Daten'!BF23,'B-Daten'!BF23,"")</f>
        <v/>
      </c>
      <c r="T38" s="30" t="str">
        <f>IF('B-Daten'!BG23,'B-Daten'!BG23,"")</f>
        <v/>
      </c>
      <c r="U38" s="32" t="str">
        <f>IF('B-Daten'!BH23,'B-Daten'!BH23,"")</f>
        <v/>
      </c>
      <c r="V38" s="30" t="str">
        <f>IF('B-Daten'!BI23,'B-Daten'!BI23,"")</f>
        <v/>
      </c>
      <c r="W38" s="30" t="str">
        <f>IF('B-Daten'!BE23,'B-Daten'!BE23,"")</f>
        <v/>
      </c>
      <c r="X38" s="28" t="str">
        <f>IF('B-Daten'!BJ23,'B-Daten'!BJ23,"")</f>
        <v/>
      </c>
      <c r="Y38" s="28" t="str">
        <f>IF('B-Daten'!BL23,'B-Daten'!BL23,"")</f>
        <v/>
      </c>
      <c r="Z38" s="198" t="str">
        <f>IF('B-Daten'!BO23,'B-Daten'!BO23,"")</f>
        <v/>
      </c>
      <c r="AA38" s="162">
        <f t="shared" si="17"/>
        <v>45099</v>
      </c>
      <c r="AB38" s="29" t="str">
        <f t="shared" si="18"/>
        <v>TTT</v>
      </c>
      <c r="AC38" s="79" t="str">
        <f>IF('B-Daten'!DA23,'B-Daten'!DA23,"")</f>
        <v/>
      </c>
      <c r="AD38" s="30" t="str">
        <f>IF('B-Daten'!DB23,'B-Daten'!DB23,"")</f>
        <v/>
      </c>
      <c r="AE38" s="32" t="str">
        <f>IF('B-Daten'!DD23,'B-Daten'!DD23,"")</f>
        <v/>
      </c>
      <c r="AF38" s="48" t="str">
        <f>IF('B-Daten'!DC23,'B-Daten'!DC23,"")</f>
        <v/>
      </c>
      <c r="AG38" s="30" t="str">
        <f t="shared" si="19"/>
        <v/>
      </c>
      <c r="AH38" s="32">
        <f>IF(SUM('B-Daten'!DH23:'B-Daten'!DI23)&gt;0,SUM('B-Daten'!DH23:'B-Daten'!DI23)/2,"")</f>
        <v>0.43</v>
      </c>
      <c r="AI38" s="32">
        <f>IF(SUM('B-Daten'!DL23:'B-Daten'!DM23)&gt;0,SUM('B-Daten'!DL23:'B-Daten'!DM23)/2,"")</f>
        <v>0.77</v>
      </c>
      <c r="AJ38" s="32" t="str">
        <f>TEXT('B-Daten'!DE23,"")</f>
        <v/>
      </c>
      <c r="AK38" s="166" t="str">
        <f>IF('B-Daten'!DF23,'B-Daten'!DF23,"")</f>
        <v/>
      </c>
      <c r="AL38" s="79" t="str">
        <f>IF('B-Daten'!DN23,'B-Daten'!DN23,"")</f>
        <v/>
      </c>
      <c r="AM38" s="30" t="str">
        <f>IF('B-Daten'!DO23,'B-Daten'!DO23,"")</f>
        <v/>
      </c>
      <c r="AN38" s="32" t="str">
        <f>IF('B-Daten'!DQ23,'B-Daten'!DQ23,"")</f>
        <v/>
      </c>
      <c r="AO38" s="48" t="str">
        <f>IF('B-Daten'!DP23,'B-Daten'!DP23,"")</f>
        <v/>
      </c>
      <c r="AP38" s="30" t="str">
        <f t="shared" si="20"/>
        <v/>
      </c>
      <c r="AQ38" s="32">
        <f>IF(SUM('B-Daten'!DU23:'B-Daten'!DV23)&gt;0,SUM('B-Daten'!DU23:'B-Daten'!DV23)/2,"")</f>
        <v>0.435</v>
      </c>
      <c r="AR38" s="32">
        <f>IF(SUM('B-Daten'!DY23:'B-Daten'!DZ23)&gt;0,SUM('B-Daten'!DY23:'B-Daten'!DZ23)/2,"")</f>
        <v>0.57000000000000006</v>
      </c>
      <c r="AS38" s="32" t="str">
        <f>TEXT('B-Daten'!DR23,"")</f>
        <v/>
      </c>
      <c r="AT38" s="166" t="str">
        <f>IF('B-Daten'!DS23,'B-Daten'!DS23,"")</f>
        <v/>
      </c>
      <c r="AU38" s="162">
        <f t="shared" si="21"/>
        <v>45099</v>
      </c>
      <c r="AV38" s="28" t="str">
        <f t="shared" si="22"/>
        <v>TTT</v>
      </c>
      <c r="AW38" s="79" t="str">
        <f>IF('B-Daten'!EA23,'B-Daten'!EA23,"")</f>
        <v/>
      </c>
      <c r="AX38" s="30" t="str">
        <f>IF('B-Daten'!EB23,'B-Daten'!EB23,"")</f>
        <v/>
      </c>
      <c r="AY38" s="32" t="str">
        <f>IF('B-Daten'!ED23,'B-Daten'!ED23,"")</f>
        <v/>
      </c>
      <c r="AZ38" s="48" t="str">
        <f>IF('B-Daten'!EC23,'B-Daten'!EC23,"")</f>
        <v/>
      </c>
      <c r="BA38" s="30" t="str">
        <f t="shared" si="23"/>
        <v/>
      </c>
      <c r="BB38" s="32">
        <f>IF(SUM('B-Daten'!EH23:'B-Daten'!EI23)&gt;0,SUM('B-Daten'!EH23:'B-Daten'!EI23)/2,"")</f>
        <v>0.44</v>
      </c>
      <c r="BC38" s="32">
        <f>IF(SUM('B-Daten'!EL23:'B-Daten'!EM23)&gt;0,SUM('B-Daten'!EL23:'B-Daten'!EM23)/2,"")</f>
        <v>0.7</v>
      </c>
      <c r="BD38" s="32" t="str">
        <f>TEXT('B-Daten'!EE23,"")</f>
        <v/>
      </c>
      <c r="BE38" s="166" t="str">
        <f>IF('B-Daten'!EF23,'B-Daten'!EF23,"")</f>
        <v/>
      </c>
      <c r="BF38" s="79" t="str">
        <f>IF('B-Daten'!EN23,'B-Daten'!EN23,"")</f>
        <v/>
      </c>
      <c r="BG38" s="30" t="str">
        <f>IF('B-Daten'!EO23,'B-Daten'!EO23,"")</f>
        <v/>
      </c>
      <c r="BH38" s="32" t="str">
        <f>IF('B-Daten'!EQ23,'B-Daten'!EQ23,"")</f>
        <v/>
      </c>
      <c r="BI38" s="28" t="str">
        <f>IF('B-Daten'!EP23,'B-Daten'!EP23,"")</f>
        <v/>
      </c>
      <c r="BJ38" s="30" t="str">
        <f t="shared" si="24"/>
        <v/>
      </c>
      <c r="BK38" s="32">
        <f>IF(SUM('B-Daten'!EU23:'B-Daten'!EV23)&gt;0,SUM('B-Daten'!EU23:'B-Daten'!EV23)/2,"")</f>
        <v>0.34499999999999997</v>
      </c>
      <c r="BL38" s="32">
        <f>IF(SUM('B-Daten'!EY23:'B-Daten'!EZ23)&gt;0,SUM('B-Daten'!EY23:'B-Daten'!EZ23)/2,"")</f>
        <v>0.45</v>
      </c>
      <c r="BM38" s="32" t="str">
        <f>TEXT('B-Daten'!ER23,"")</f>
        <v/>
      </c>
      <c r="BN38" s="166" t="str">
        <f>IF('B-Daten'!ES23,'B-Daten'!ES23,"")</f>
        <v/>
      </c>
      <c r="BO38" s="162">
        <f t="shared" si="13"/>
        <v>45099</v>
      </c>
      <c r="BP38" s="29" t="str">
        <f t="shared" si="14"/>
        <v>TTT</v>
      </c>
      <c r="BQ38" s="218">
        <f>IF('B-Daten'!I23,'B-Daten'!I23,"")</f>
        <v>16891.080000000002</v>
      </c>
      <c r="BR38" s="215">
        <f>IF('B-Daten'!CB23,'B-Daten'!CB23,"")</f>
        <v>7.76</v>
      </c>
      <c r="BS38" s="30">
        <f>IF('B-Daten'!CA23,'B-Daten'!CA23,"")</f>
        <v>25.01</v>
      </c>
      <c r="BT38" s="28" t="str">
        <f>IF('B-Daten'!CK23,'B-Daten'!CK23,"")</f>
        <v/>
      </c>
      <c r="BU38" s="28" t="str">
        <f>IF('B-Daten'!CR23,'B-Daten'!CR23,"")</f>
        <v/>
      </c>
      <c r="BV38" s="30">
        <f>IF('B-Daten'!CC23,'B-Daten'!CC23,"")</f>
        <v>15</v>
      </c>
      <c r="BW38" s="30">
        <f>IF('B-Daten'!CD23,'B-Daten'!CD23,"")</f>
        <v>41.4</v>
      </c>
      <c r="BX38" s="32">
        <f>IF('B-Daten'!CF23,'B-Daten'!CF23,"")</f>
        <v>10.08</v>
      </c>
      <c r="BY38" s="32">
        <f>IF('B-Daten'!CG23,'B-Daten'!CG23,"")</f>
        <v>2.89</v>
      </c>
      <c r="BZ38" s="32">
        <f>IF('B-Daten'!CH23,'B-Daten'!CH23,"")</f>
        <v>0.36599999999999999</v>
      </c>
      <c r="CA38" s="32">
        <f>IF('B-Daten'!CI23,'B-Daten'!CI23,"")</f>
        <v>14.7</v>
      </c>
      <c r="CB38" s="32">
        <f>IF('B-Daten'!CJ23,'B-Daten'!CJ23,"")</f>
        <v>14.7</v>
      </c>
      <c r="CC38" s="32">
        <f>IF('B-Daten'!CE23,'B-Daten'!CE23,"")</f>
        <v>0.76</v>
      </c>
      <c r="CD38" s="28">
        <f>IF('B-Daten'!CL23,'B-Daten'!CL23,"")</f>
        <v>22</v>
      </c>
      <c r="CE38" s="29" t="str">
        <f>TEXT('B-Daten'!CO23,"")</f>
        <v/>
      </c>
      <c r="CF38" s="47" t="str">
        <f>IF('B-Daten'!N23,'B-Daten'!N23,"")</f>
        <v/>
      </c>
      <c r="CG38" s="30" t="str">
        <f>IF('B-Daten'!O23,'B-Daten'!O23,"")</f>
        <v/>
      </c>
      <c r="CH38" s="30" t="str">
        <f>IF('B-Daten'!P23,'B-Daten'!P23,"")</f>
        <v/>
      </c>
      <c r="CI38" s="47" t="str">
        <f>IF('B-Daten'!Q23,'B-Daten'!Q23,"")</f>
        <v/>
      </c>
      <c r="CJ38" s="30">
        <f>IF('B-Daten'!R23&gt;0,'B-Daten'!R23,"")</f>
        <v>0.69</v>
      </c>
      <c r="CK38" s="30">
        <f>IF('B-Daten'!AX23&gt;0,'B-Daten'!AX23,"")</f>
        <v>2.78</v>
      </c>
      <c r="CL38" s="30" t="str">
        <f>IF('B-Daten'!S23,'B-Daten'!S23,"")</f>
        <v/>
      </c>
      <c r="CM38" s="30" t="str">
        <f>IF('B-Daten'!BS23,'B-Daten'!BS23,"")</f>
        <v/>
      </c>
      <c r="CN38" s="30" t="str">
        <f>IF('B-Daten'!M23,'B-Daten'!M23,"")</f>
        <v/>
      </c>
      <c r="CO38" s="31"/>
      <c r="CP38" s="90">
        <f>IF(SUM('B-Daten'!AN23:AO23)&gt;0,SUM('B-Daten'!AN23:AO23),"")</f>
        <v>10009</v>
      </c>
      <c r="CQ38" s="33" t="str">
        <f>TEXT('B-Daten'!AF23,"")</f>
        <v/>
      </c>
      <c r="CV38" s="60">
        <f t="shared" si="15"/>
        <v>45099</v>
      </c>
      <c r="CW38" s="58">
        <v>4.96</v>
      </c>
      <c r="CX38" s="58">
        <v>80</v>
      </c>
      <c r="CY38" s="58">
        <v>60</v>
      </c>
      <c r="CZ38" s="58">
        <v>150</v>
      </c>
    </row>
    <row r="39" spans="1:104" ht="9" customHeight="1" x14ac:dyDescent="0.2">
      <c r="A39" s="101">
        <f>IF('B-Daten'!A24,'B-Daten'!A24,"")</f>
        <v>45100</v>
      </c>
      <c r="B39" s="34" t="str">
        <f t="shared" si="12"/>
        <v>TTT</v>
      </c>
      <c r="C39" s="49" t="str">
        <f>IF('B-Daten'!B24,'B-Daten'!B24,"")</f>
        <v/>
      </c>
      <c r="D39" s="28">
        <f>IF('B-Daten'!C24,'B-Daten'!C24,"")</f>
        <v>1</v>
      </c>
      <c r="E39" s="28" t="str">
        <f>IF('B-Daten'!F24,'B-Daten'!F24,"")</f>
        <v/>
      </c>
      <c r="F39" s="30" t="str">
        <f>IF('B-Daten'!D24,'B-Daten'!D24,"")</f>
        <v/>
      </c>
      <c r="G39" s="166" t="str">
        <f>IF('B-Daten'!E24,'B-Daten'!E24,"")</f>
        <v/>
      </c>
      <c r="H39" s="83" t="str">
        <f>IF('B-Daten'!BA24,'B-Daten'!BA24,"")</f>
        <v/>
      </c>
      <c r="I39" s="30" t="str">
        <f>IF('B-Daten'!BB24,'B-Daten'!BB24,"")</f>
        <v/>
      </c>
      <c r="J39" s="177">
        <f>IF('B-Daten'!G24,'B-Daten'!G24,"")</f>
        <v>16285.75</v>
      </c>
      <c r="K39" s="48">
        <f t="shared" si="16"/>
        <v>16285.75</v>
      </c>
      <c r="L39" s="180" t="str">
        <f>IF('B-Daten'!H24,'B-Daten'!H24,"")</f>
        <v/>
      </c>
      <c r="M39" s="28" t="str">
        <f>IF('B-Daten'!BK24,'B-Daten'!BK24,"")</f>
        <v/>
      </c>
      <c r="N39" s="30" t="str">
        <f>IF('B-Daten'!J24,'B-Daten'!J24,"")</f>
        <v/>
      </c>
      <c r="O39" s="30" t="str">
        <f>IF('B-Daten'!K24,'B-Daten'!K24,"")</f>
        <v/>
      </c>
      <c r="P39" s="30" t="str">
        <f>IF('B-Daten'!L24,'B-Daten'!L24,"")</f>
        <v/>
      </c>
      <c r="Q39" s="48" t="str">
        <f>IF('B-Daten'!BC24,'B-Daten'!BC24,"")</f>
        <v/>
      </c>
      <c r="R39" s="48" t="str">
        <f>IF('B-Daten'!BD24,'B-Daten'!BD24,"")</f>
        <v/>
      </c>
      <c r="S39" s="30" t="str">
        <f>IF('B-Daten'!BF24,'B-Daten'!BF24,"")</f>
        <v/>
      </c>
      <c r="T39" s="30" t="str">
        <f>IF('B-Daten'!BG24,'B-Daten'!BG24,"")</f>
        <v/>
      </c>
      <c r="U39" s="32" t="str">
        <f>IF('B-Daten'!BH24,'B-Daten'!BH24,"")</f>
        <v/>
      </c>
      <c r="V39" s="30" t="str">
        <f>IF('B-Daten'!BI24,'B-Daten'!BI24,"")</f>
        <v/>
      </c>
      <c r="W39" s="30" t="str">
        <f>IF('B-Daten'!BE24,'B-Daten'!BE24,"")</f>
        <v/>
      </c>
      <c r="X39" s="28" t="str">
        <f>IF('B-Daten'!BJ24,'B-Daten'!BJ24,"")</f>
        <v/>
      </c>
      <c r="Y39" s="28" t="str">
        <f>IF('B-Daten'!BL24,'B-Daten'!BL24,"")</f>
        <v/>
      </c>
      <c r="Z39" s="198" t="str">
        <f>IF('B-Daten'!BO24,'B-Daten'!BO24,"")</f>
        <v/>
      </c>
      <c r="AA39" s="162">
        <f t="shared" si="17"/>
        <v>45100</v>
      </c>
      <c r="AB39" s="29" t="str">
        <f t="shared" si="18"/>
        <v>TTT</v>
      </c>
      <c r="AC39" s="79" t="str">
        <f>IF('B-Daten'!DA24,'B-Daten'!DA24,"")</f>
        <v/>
      </c>
      <c r="AD39" s="30" t="str">
        <f>IF('B-Daten'!DB24,'B-Daten'!DB24,"")</f>
        <v/>
      </c>
      <c r="AE39" s="32">
        <f>IF('B-Daten'!DD24,'B-Daten'!DD24,"")</f>
        <v>3.3</v>
      </c>
      <c r="AF39" s="48">
        <f>IF('B-Daten'!DC24,'B-Daten'!DC24,"")</f>
        <v>1200</v>
      </c>
      <c r="AG39" s="30">
        <f t="shared" si="19"/>
        <v>363.63636363636368</v>
      </c>
      <c r="AH39" s="32">
        <f>IF(SUM('B-Daten'!DH24:'B-Daten'!DI24)&gt;0,SUM('B-Daten'!DH24:'B-Daten'!DI24)/2,"")</f>
        <v>0.41</v>
      </c>
      <c r="AI39" s="32">
        <f>IF(SUM('B-Daten'!DL24:'B-Daten'!DM24)&gt;0,SUM('B-Daten'!DL24:'B-Daten'!DM24)/2,"")</f>
        <v>0.66</v>
      </c>
      <c r="AJ39" s="32" t="str">
        <f>TEXT('B-Daten'!DE24,"")</f>
        <v/>
      </c>
      <c r="AK39" s="166" t="str">
        <f>IF('B-Daten'!DF24,'B-Daten'!DF24,"")</f>
        <v/>
      </c>
      <c r="AL39" s="79" t="str">
        <f>IF('B-Daten'!DN24,'B-Daten'!DN24,"")</f>
        <v/>
      </c>
      <c r="AM39" s="30" t="str">
        <f>IF('B-Daten'!DO24,'B-Daten'!DO24,"")</f>
        <v/>
      </c>
      <c r="AN39" s="32">
        <f>IF('B-Daten'!DQ24,'B-Daten'!DQ24,"")</f>
        <v>3.3</v>
      </c>
      <c r="AO39" s="48">
        <f>IF('B-Daten'!DP24,'B-Daten'!DP24,"")</f>
        <v>1200</v>
      </c>
      <c r="AP39" s="30">
        <f t="shared" si="20"/>
        <v>363.63636363636368</v>
      </c>
      <c r="AQ39" s="32">
        <f>IF(SUM('B-Daten'!DU24:'B-Daten'!DV24)&gt;0,SUM('B-Daten'!DU24:'B-Daten'!DV24)/2,"")</f>
        <v>0.38500000000000001</v>
      </c>
      <c r="AR39" s="32">
        <f>IF(SUM('B-Daten'!DY24:'B-Daten'!DZ24)&gt;0,SUM('B-Daten'!DY24:'B-Daten'!DZ24)/2,"")</f>
        <v>0.53500000000000003</v>
      </c>
      <c r="AS39" s="32" t="str">
        <f>TEXT('B-Daten'!DR24,"")</f>
        <v/>
      </c>
      <c r="AT39" s="166" t="str">
        <f>IF('B-Daten'!DS24,'B-Daten'!DS24,"")</f>
        <v/>
      </c>
      <c r="AU39" s="162">
        <f t="shared" si="21"/>
        <v>45100</v>
      </c>
      <c r="AV39" s="28" t="str">
        <f t="shared" si="22"/>
        <v>TTT</v>
      </c>
      <c r="AW39" s="79" t="str">
        <f>IF('B-Daten'!EA24,'B-Daten'!EA24,"")</f>
        <v/>
      </c>
      <c r="AX39" s="30" t="str">
        <f>IF('B-Daten'!EB24,'B-Daten'!EB24,"")</f>
        <v/>
      </c>
      <c r="AY39" s="32">
        <f>IF('B-Daten'!ED24,'B-Daten'!ED24,"")</f>
        <v>4.0999999999999996</v>
      </c>
      <c r="AZ39" s="48">
        <f>IF('B-Daten'!EC24,'B-Daten'!EC24,"")</f>
        <v>1500</v>
      </c>
      <c r="BA39" s="30">
        <f t="shared" si="23"/>
        <v>365.85365853658539</v>
      </c>
      <c r="BB39" s="32">
        <f>IF(SUM('B-Daten'!EH24:'B-Daten'!EI24)&gt;0,SUM('B-Daten'!EH24:'B-Daten'!EI24)/2,"")</f>
        <v>0.39</v>
      </c>
      <c r="BC39" s="32">
        <f>IF(SUM('B-Daten'!EL24:'B-Daten'!EM24)&gt;0,SUM('B-Daten'!EL24:'B-Daten'!EM24)/2,"")</f>
        <v>0.66</v>
      </c>
      <c r="BD39" s="32" t="str">
        <f>TEXT('B-Daten'!EE24,"")</f>
        <v/>
      </c>
      <c r="BE39" s="166" t="str">
        <f>IF('B-Daten'!EF24,'B-Daten'!EF24,"")</f>
        <v/>
      </c>
      <c r="BF39" s="79" t="str">
        <f>IF('B-Daten'!EN24,'B-Daten'!EN24,"")</f>
        <v/>
      </c>
      <c r="BG39" s="30" t="str">
        <f>IF('B-Daten'!EO24,'B-Daten'!EO24,"")</f>
        <v/>
      </c>
      <c r="BH39" s="32">
        <f>IF('B-Daten'!EQ24,'B-Daten'!EQ24,"")</f>
        <v>4.0999999999999996</v>
      </c>
      <c r="BI39" s="28">
        <f>IF('B-Daten'!EP24,'B-Daten'!EP24,"")</f>
        <v>1500</v>
      </c>
      <c r="BJ39" s="30">
        <f t="shared" si="24"/>
        <v>365.85365853658539</v>
      </c>
      <c r="BK39" s="32">
        <f>IF(SUM('B-Daten'!EU24:'B-Daten'!EV24)&gt;0,SUM('B-Daten'!EU24:'B-Daten'!EV24)/2,"")</f>
        <v>0.33</v>
      </c>
      <c r="BL39" s="32">
        <f>IF(SUM('B-Daten'!EY24:'B-Daten'!EZ24)&gt;0,SUM('B-Daten'!EY24:'B-Daten'!EZ24)/2,"")</f>
        <v>0.43000000000000005</v>
      </c>
      <c r="BM39" s="32" t="str">
        <f>TEXT('B-Daten'!ER24,"")</f>
        <v/>
      </c>
      <c r="BN39" s="166" t="str">
        <f>IF('B-Daten'!ES24,'B-Daten'!ES24,"")</f>
        <v/>
      </c>
      <c r="BO39" s="162">
        <f t="shared" si="13"/>
        <v>45100</v>
      </c>
      <c r="BP39" s="29" t="str">
        <f t="shared" si="14"/>
        <v>TTT</v>
      </c>
      <c r="BQ39" s="218">
        <f>IF('B-Daten'!I24,'B-Daten'!I24,"")</f>
        <v>16760.46</v>
      </c>
      <c r="BR39" s="215">
        <f>IF('B-Daten'!CB24,'B-Daten'!CB24,"")</f>
        <v>7.74</v>
      </c>
      <c r="BS39" s="30">
        <f>IF('B-Daten'!CA24,'B-Daten'!CA24,"")</f>
        <v>25.45</v>
      </c>
      <c r="BT39" s="28" t="str">
        <f>IF('B-Daten'!CK24,'B-Daten'!CK24,"")</f>
        <v/>
      </c>
      <c r="BU39" s="28" t="str">
        <f>IF('B-Daten'!CR24,'B-Daten'!CR24,"")</f>
        <v/>
      </c>
      <c r="BV39" s="30">
        <f>IF('B-Daten'!CC24,'B-Daten'!CC24,"")</f>
        <v>6</v>
      </c>
      <c r="BW39" s="30">
        <f>IF('B-Daten'!CD24,'B-Daten'!CD24,"")</f>
        <v>32</v>
      </c>
      <c r="BX39" s="32">
        <f>IF('B-Daten'!CF24,'B-Daten'!CF24,"")</f>
        <v>5.85</v>
      </c>
      <c r="BY39" s="32">
        <f>IF('B-Daten'!CG24,'B-Daten'!CG24,"")</f>
        <v>1.38</v>
      </c>
      <c r="BZ39" s="32">
        <f>IF('B-Daten'!CH24,'B-Daten'!CH24,"")</f>
        <v>0.22900000000000001</v>
      </c>
      <c r="CA39" s="32">
        <f>IF('B-Daten'!CI24,'B-Daten'!CI24,"")</f>
        <v>8.7100000000000009</v>
      </c>
      <c r="CB39" s="32">
        <f>IF('B-Daten'!CJ24,'B-Daten'!CJ24,"")</f>
        <v>8.7100000000000009</v>
      </c>
      <c r="CC39" s="32">
        <f>IF('B-Daten'!CE24,'B-Daten'!CE24,"")</f>
        <v>0.8</v>
      </c>
      <c r="CD39" s="28">
        <f>IF('B-Daten'!CL24,'B-Daten'!CL24,"")</f>
        <v>13</v>
      </c>
      <c r="CE39" s="29" t="str">
        <f>TEXT('B-Daten'!CO24,"")</f>
        <v/>
      </c>
      <c r="CF39" s="47">
        <f>IF('B-Daten'!N24,'B-Daten'!N24,"")</f>
        <v>326.49</v>
      </c>
      <c r="CG39" s="30" t="str">
        <f>IF('B-Daten'!O24,'B-Daten'!O24,"")</f>
        <v/>
      </c>
      <c r="CH39" s="30" t="str">
        <f>IF('B-Daten'!P24,'B-Daten'!P24,"")</f>
        <v/>
      </c>
      <c r="CI39" s="47" t="str">
        <f>IF('B-Daten'!Q24,'B-Daten'!Q24,"")</f>
        <v/>
      </c>
      <c r="CJ39" s="30">
        <f>IF('B-Daten'!R24&gt;0,'B-Daten'!R24,"")</f>
        <v>0.69</v>
      </c>
      <c r="CK39" s="30">
        <f>IF('B-Daten'!AX24&gt;0,'B-Daten'!AX24,"")</f>
        <v>2.78</v>
      </c>
      <c r="CL39" s="30" t="str">
        <f>IF('B-Daten'!S24,'B-Daten'!S24,"")</f>
        <v/>
      </c>
      <c r="CM39" s="30" t="str">
        <f>IF('B-Daten'!BS24,'B-Daten'!BS24,"")</f>
        <v/>
      </c>
      <c r="CN39" s="30" t="str">
        <f>IF('B-Daten'!M24,'B-Daten'!M24,"")</f>
        <v/>
      </c>
      <c r="CO39" s="31"/>
      <c r="CP39" s="90">
        <f>IF(SUM('B-Daten'!AN24:AO24)&gt;0,SUM('B-Daten'!AN24:AO24),"")</f>
        <v>9988</v>
      </c>
      <c r="CQ39" s="33" t="str">
        <f>TEXT('B-Daten'!AF24,"")</f>
        <v/>
      </c>
      <c r="CV39" s="60">
        <f t="shared" si="15"/>
        <v>45100</v>
      </c>
      <c r="CW39" s="58">
        <v>4.96</v>
      </c>
      <c r="CX39" s="58">
        <v>80</v>
      </c>
      <c r="CY39" s="58">
        <v>60</v>
      </c>
      <c r="CZ39" s="58">
        <v>150</v>
      </c>
    </row>
    <row r="40" spans="1:104" ht="9" customHeight="1" x14ac:dyDescent="0.2">
      <c r="A40" s="101">
        <f>IF('B-Daten'!A25,'B-Daten'!A25,"")</f>
        <v>45101</v>
      </c>
      <c r="B40" s="34" t="str">
        <f t="shared" si="12"/>
        <v>TTT</v>
      </c>
      <c r="C40" s="49" t="str">
        <f>IF('B-Daten'!B25,'B-Daten'!B25,"")</f>
        <v/>
      </c>
      <c r="D40" s="28">
        <f>IF('B-Daten'!C25,'B-Daten'!C25,"")</f>
        <v>1</v>
      </c>
      <c r="E40" s="28" t="str">
        <f>IF('B-Daten'!F25,'B-Daten'!F25,"")</f>
        <v/>
      </c>
      <c r="F40" s="30" t="str">
        <f>IF('B-Daten'!D25,'B-Daten'!D25,"")</f>
        <v/>
      </c>
      <c r="G40" s="166" t="str">
        <f>IF('B-Daten'!E25,'B-Daten'!E25,"")</f>
        <v/>
      </c>
      <c r="H40" s="83" t="str">
        <f>IF('B-Daten'!BA25,'B-Daten'!BA25,"")</f>
        <v/>
      </c>
      <c r="I40" s="30" t="str">
        <f>IF('B-Daten'!BB25,'B-Daten'!BB25,"")</f>
        <v/>
      </c>
      <c r="J40" s="177">
        <f>IF('B-Daten'!G25,'B-Daten'!G25,"")</f>
        <v>16086.33</v>
      </c>
      <c r="K40" s="48">
        <f t="shared" si="16"/>
        <v>16086.33</v>
      </c>
      <c r="L40" s="180" t="str">
        <f>IF('B-Daten'!H25,'B-Daten'!H25,"")</f>
        <v/>
      </c>
      <c r="M40" s="28" t="str">
        <f>IF('B-Daten'!BK25,'B-Daten'!BK25,"")</f>
        <v/>
      </c>
      <c r="N40" s="30" t="str">
        <f>IF('B-Daten'!J25,'B-Daten'!J25,"")</f>
        <v/>
      </c>
      <c r="O40" s="30" t="str">
        <f>IF('B-Daten'!K25,'B-Daten'!K25,"")</f>
        <v/>
      </c>
      <c r="P40" s="30" t="str">
        <f>IF('B-Daten'!L25,'B-Daten'!L25,"")</f>
        <v/>
      </c>
      <c r="Q40" s="48" t="str">
        <f>IF('B-Daten'!BC25,'B-Daten'!BC25,"")</f>
        <v/>
      </c>
      <c r="R40" s="48" t="str">
        <f>IF('B-Daten'!BD25,'B-Daten'!BD25,"")</f>
        <v/>
      </c>
      <c r="S40" s="30" t="str">
        <f>IF('B-Daten'!BF25,'B-Daten'!BF25,"")</f>
        <v/>
      </c>
      <c r="T40" s="30" t="str">
        <f>IF('B-Daten'!BG25,'B-Daten'!BG25,"")</f>
        <v/>
      </c>
      <c r="U40" s="32" t="str">
        <f>IF('B-Daten'!BH25,'B-Daten'!BH25,"")</f>
        <v/>
      </c>
      <c r="V40" s="30" t="str">
        <f>IF('B-Daten'!BI25,'B-Daten'!BI25,"")</f>
        <v/>
      </c>
      <c r="W40" s="30" t="str">
        <f>IF('B-Daten'!BE25,'B-Daten'!BE25,"")</f>
        <v/>
      </c>
      <c r="X40" s="28" t="str">
        <f>IF('B-Daten'!BJ25,'B-Daten'!BJ25,"")</f>
        <v/>
      </c>
      <c r="Y40" s="28" t="str">
        <f>IF('B-Daten'!BL25,'B-Daten'!BL25,"")</f>
        <v/>
      </c>
      <c r="Z40" s="198" t="str">
        <f>IF('B-Daten'!BO25,'B-Daten'!BO25,"")</f>
        <v/>
      </c>
      <c r="AA40" s="162">
        <f t="shared" si="17"/>
        <v>45101</v>
      </c>
      <c r="AB40" s="29" t="str">
        <f t="shared" si="18"/>
        <v>TTT</v>
      </c>
      <c r="AC40" s="79" t="str">
        <f>IF('B-Daten'!DA25,'B-Daten'!DA25,"")</f>
        <v/>
      </c>
      <c r="AD40" s="30" t="str">
        <f>IF('B-Daten'!DB25,'B-Daten'!DB25,"")</f>
        <v/>
      </c>
      <c r="AE40" s="32" t="str">
        <f>IF('B-Daten'!DD25,'B-Daten'!DD25,"")</f>
        <v/>
      </c>
      <c r="AF40" s="48" t="str">
        <f>IF('B-Daten'!DC25,'B-Daten'!DC25,"")</f>
        <v/>
      </c>
      <c r="AG40" s="30" t="str">
        <f t="shared" si="19"/>
        <v/>
      </c>
      <c r="AH40" s="32">
        <f>IF(SUM('B-Daten'!DH25:'B-Daten'!DI25)&gt;0,SUM('B-Daten'!DH25:'B-Daten'!DI25)/2,"")</f>
        <v>0.39</v>
      </c>
      <c r="AI40" s="32">
        <f>IF(SUM('B-Daten'!DL25:'B-Daten'!DM25)&gt;0,SUM('B-Daten'!DL25:'B-Daten'!DM25)/2,"")</f>
        <v>0.64</v>
      </c>
      <c r="AJ40" s="32" t="str">
        <f>TEXT('B-Daten'!DE25,"")</f>
        <v/>
      </c>
      <c r="AK40" s="166" t="str">
        <f>IF('B-Daten'!DF25,'B-Daten'!DF25,"")</f>
        <v/>
      </c>
      <c r="AL40" s="79" t="str">
        <f>IF('B-Daten'!DN25,'B-Daten'!DN25,"")</f>
        <v/>
      </c>
      <c r="AM40" s="30" t="str">
        <f>IF('B-Daten'!DO25,'B-Daten'!DO25,"")</f>
        <v/>
      </c>
      <c r="AN40" s="32" t="str">
        <f>IF('B-Daten'!DQ25,'B-Daten'!DQ25,"")</f>
        <v/>
      </c>
      <c r="AO40" s="48" t="str">
        <f>IF('B-Daten'!DP25,'B-Daten'!DP25,"")</f>
        <v/>
      </c>
      <c r="AP40" s="30" t="str">
        <f t="shared" si="20"/>
        <v/>
      </c>
      <c r="AQ40" s="32">
        <f>IF(SUM('B-Daten'!DU25:'B-Daten'!DV25)&gt;0,SUM('B-Daten'!DU25:'B-Daten'!DV25)/2,"")</f>
        <v>0.35499999999999998</v>
      </c>
      <c r="AR40" s="32">
        <f>IF(SUM('B-Daten'!DY25:'B-Daten'!DZ25)&gt;0,SUM('B-Daten'!DY25:'B-Daten'!DZ25)/2,"")</f>
        <v>0.495</v>
      </c>
      <c r="AS40" s="32" t="str">
        <f>TEXT('B-Daten'!DR25,"")</f>
        <v/>
      </c>
      <c r="AT40" s="166" t="str">
        <f>IF('B-Daten'!DS25,'B-Daten'!DS25,"")</f>
        <v/>
      </c>
      <c r="AU40" s="162">
        <f t="shared" si="21"/>
        <v>45101</v>
      </c>
      <c r="AV40" s="28" t="str">
        <f t="shared" si="22"/>
        <v>TTT</v>
      </c>
      <c r="AW40" s="79" t="str">
        <f>IF('B-Daten'!EA25,'B-Daten'!EA25,"")</f>
        <v/>
      </c>
      <c r="AX40" s="30" t="str">
        <f>IF('B-Daten'!EB25,'B-Daten'!EB25,"")</f>
        <v/>
      </c>
      <c r="AY40" s="32" t="str">
        <f>IF('B-Daten'!ED25,'B-Daten'!ED25,"")</f>
        <v/>
      </c>
      <c r="AZ40" s="48" t="str">
        <f>IF('B-Daten'!EC25,'B-Daten'!EC25,"")</f>
        <v/>
      </c>
      <c r="BA40" s="30" t="str">
        <f t="shared" si="23"/>
        <v/>
      </c>
      <c r="BB40" s="32">
        <f>IF(SUM('B-Daten'!EH25:'B-Daten'!EI25)&gt;0,SUM('B-Daten'!EH25:'B-Daten'!EI25)/2,"")</f>
        <v>0.38</v>
      </c>
      <c r="BC40" s="32">
        <f>IF(SUM('B-Daten'!EL25:'B-Daten'!EM25)&gt;0,SUM('B-Daten'!EL25:'B-Daten'!EM25)/2,"")</f>
        <v>0.62</v>
      </c>
      <c r="BD40" s="32" t="str">
        <f>TEXT('B-Daten'!EE25,"")</f>
        <v/>
      </c>
      <c r="BE40" s="166" t="str">
        <f>IF('B-Daten'!EF25,'B-Daten'!EF25,"")</f>
        <v/>
      </c>
      <c r="BF40" s="79" t="str">
        <f>IF('B-Daten'!EN25,'B-Daten'!EN25,"")</f>
        <v/>
      </c>
      <c r="BG40" s="30" t="str">
        <f>IF('B-Daten'!EO25,'B-Daten'!EO25,"")</f>
        <v/>
      </c>
      <c r="BH40" s="32" t="str">
        <f>IF('B-Daten'!EQ25,'B-Daten'!EQ25,"")</f>
        <v/>
      </c>
      <c r="BI40" s="28" t="str">
        <f>IF('B-Daten'!EP25,'B-Daten'!EP25,"")</f>
        <v/>
      </c>
      <c r="BJ40" s="30" t="str">
        <f t="shared" si="24"/>
        <v/>
      </c>
      <c r="BK40" s="32">
        <f>IF(SUM('B-Daten'!EU25:'B-Daten'!EV25)&gt;0,SUM('B-Daten'!EU25:'B-Daten'!EV25)/2,"")</f>
        <v>0.32</v>
      </c>
      <c r="BL40" s="32">
        <f>IF(SUM('B-Daten'!EY25:'B-Daten'!EZ25)&gt;0,SUM('B-Daten'!EY25:'B-Daten'!EZ25)/2,"")</f>
        <v>0.45999999999999996</v>
      </c>
      <c r="BM40" s="32" t="str">
        <f>TEXT('B-Daten'!ER25,"")</f>
        <v/>
      </c>
      <c r="BN40" s="166" t="str">
        <f>IF('B-Daten'!ES25,'B-Daten'!ES25,"")</f>
        <v/>
      </c>
      <c r="BO40" s="162">
        <f t="shared" si="13"/>
        <v>45101</v>
      </c>
      <c r="BP40" s="29" t="str">
        <f t="shared" si="14"/>
        <v>TTT</v>
      </c>
      <c r="BQ40" s="218">
        <f>IF('B-Daten'!I25,'B-Daten'!I25,"")</f>
        <v>16786.240000000002</v>
      </c>
      <c r="BR40" s="215">
        <f>IF('B-Daten'!CB25,'B-Daten'!CB25,"")</f>
        <v>7.75</v>
      </c>
      <c r="BS40" s="30">
        <f>IF('B-Daten'!CA25,'B-Daten'!CA25,"")</f>
        <v>25.7</v>
      </c>
      <c r="BT40" s="28" t="str">
        <f>IF('B-Daten'!CK25,'B-Daten'!CK25,"")</f>
        <v/>
      </c>
      <c r="BU40" s="28" t="str">
        <f>IF('B-Daten'!CR25,'B-Daten'!CR25,"")</f>
        <v/>
      </c>
      <c r="BV40" s="30" t="str">
        <f>IF('B-Daten'!CC25,'B-Daten'!CC25,"")</f>
        <v/>
      </c>
      <c r="BW40" s="30" t="str">
        <f>IF('B-Daten'!CD25,'B-Daten'!CD25,"")</f>
        <v/>
      </c>
      <c r="BX40" s="32" t="str">
        <f>IF('B-Daten'!CF25,'B-Daten'!CF25,"")</f>
        <v/>
      </c>
      <c r="BY40" s="32" t="str">
        <f>IF('B-Daten'!CG25,'B-Daten'!CG25,"")</f>
        <v/>
      </c>
      <c r="BZ40" s="32" t="str">
        <f>IF('B-Daten'!CH25,'B-Daten'!CH25,"")</f>
        <v/>
      </c>
      <c r="CA40" s="32" t="str">
        <f>IF('B-Daten'!CI25,'B-Daten'!CI25,"")</f>
        <v/>
      </c>
      <c r="CB40" s="32" t="str">
        <f>IF('B-Daten'!CJ25,'B-Daten'!CJ25,"")</f>
        <v/>
      </c>
      <c r="CC40" s="32" t="str">
        <f>IF('B-Daten'!CE25,'B-Daten'!CE25,"")</f>
        <v/>
      </c>
      <c r="CD40" s="28" t="str">
        <f>IF('B-Daten'!CL25,'B-Daten'!CL25,"")</f>
        <v/>
      </c>
      <c r="CE40" s="29" t="str">
        <f>TEXT('B-Daten'!CO25,"")</f>
        <v/>
      </c>
      <c r="CF40" s="47">
        <f>IF('B-Daten'!N25,'B-Daten'!N25,"")</f>
        <v>20.61</v>
      </c>
      <c r="CG40" s="30" t="str">
        <f>IF('B-Daten'!O25,'B-Daten'!O25,"")</f>
        <v/>
      </c>
      <c r="CH40" s="30" t="str">
        <f>IF('B-Daten'!P25,'B-Daten'!P25,"")</f>
        <v/>
      </c>
      <c r="CI40" s="47" t="str">
        <f>IF('B-Daten'!Q25,'B-Daten'!Q25,"")</f>
        <v/>
      </c>
      <c r="CJ40" s="30">
        <f>IF('B-Daten'!R25&gt;0,'B-Daten'!R25,"")</f>
        <v>0.69</v>
      </c>
      <c r="CK40" s="30">
        <f>IF('B-Daten'!AX25&gt;0,'B-Daten'!AX25,"")</f>
        <v>2.78</v>
      </c>
      <c r="CL40" s="30" t="str">
        <f>IF('B-Daten'!S25,'B-Daten'!S25,"")</f>
        <v/>
      </c>
      <c r="CM40" s="30" t="str">
        <f>IF('B-Daten'!BS25,'B-Daten'!BS25,"")</f>
        <v/>
      </c>
      <c r="CN40" s="30" t="str">
        <f>IF('B-Daten'!M25,'B-Daten'!M25,"")</f>
        <v/>
      </c>
      <c r="CO40" s="31"/>
      <c r="CP40" s="90">
        <f>IF(SUM('B-Daten'!AN25:AO25)&gt;0,SUM('B-Daten'!AN25:AO25),"")</f>
        <v>9927</v>
      </c>
      <c r="CQ40" s="33" t="str">
        <f>TEXT('B-Daten'!AF25,"")</f>
        <v/>
      </c>
      <c r="CV40" s="60">
        <f t="shared" si="15"/>
        <v>45101</v>
      </c>
      <c r="CW40" s="58">
        <v>4.96</v>
      </c>
      <c r="CX40" s="58">
        <v>80</v>
      </c>
      <c r="CY40" s="58">
        <v>60</v>
      </c>
      <c r="CZ40" s="58">
        <v>150</v>
      </c>
    </row>
    <row r="41" spans="1:104" ht="9" customHeight="1" x14ac:dyDescent="0.2">
      <c r="A41" s="101">
        <f>IF('B-Daten'!A26,'B-Daten'!A26,"")</f>
        <v>45102</v>
      </c>
      <c r="B41" s="34" t="str">
        <f t="shared" si="12"/>
        <v>TTT</v>
      </c>
      <c r="C41" s="49" t="str">
        <f>IF('B-Daten'!B26,'B-Daten'!B26,"")</f>
        <v/>
      </c>
      <c r="D41" s="28">
        <f>IF('B-Daten'!C26,'B-Daten'!C26,"")</f>
        <v>1</v>
      </c>
      <c r="E41" s="28" t="str">
        <f>IF('B-Daten'!F26,'B-Daten'!F26,"")</f>
        <v/>
      </c>
      <c r="F41" s="30" t="str">
        <f>IF('B-Daten'!D26,'B-Daten'!D26,"")</f>
        <v/>
      </c>
      <c r="G41" s="166" t="str">
        <f>IF('B-Daten'!E26,'B-Daten'!E26,"")</f>
        <v/>
      </c>
      <c r="H41" s="83" t="str">
        <f>IF('B-Daten'!BA26,'B-Daten'!BA26,"")</f>
        <v/>
      </c>
      <c r="I41" s="30" t="str">
        <f>IF('B-Daten'!BB26,'B-Daten'!BB26,"")</f>
        <v/>
      </c>
      <c r="J41" s="177">
        <f>IF('B-Daten'!G26,'B-Daten'!G26,"")</f>
        <v>16521.5</v>
      </c>
      <c r="K41" s="48">
        <f t="shared" si="16"/>
        <v>16521.5</v>
      </c>
      <c r="L41" s="180" t="str">
        <f>IF('B-Daten'!H26,'B-Daten'!H26,"")</f>
        <v/>
      </c>
      <c r="M41" s="28" t="str">
        <f>IF('B-Daten'!BK26,'B-Daten'!BK26,"")</f>
        <v/>
      </c>
      <c r="N41" s="30" t="str">
        <f>IF('B-Daten'!J26,'B-Daten'!J26,"")</f>
        <v/>
      </c>
      <c r="O41" s="30" t="str">
        <f>IF('B-Daten'!K26,'B-Daten'!K26,"")</f>
        <v/>
      </c>
      <c r="P41" s="30" t="str">
        <f>IF('B-Daten'!L26,'B-Daten'!L26,"")</f>
        <v/>
      </c>
      <c r="Q41" s="48" t="str">
        <f>IF('B-Daten'!BC26,'B-Daten'!BC26,"")</f>
        <v/>
      </c>
      <c r="R41" s="48" t="str">
        <f>IF('B-Daten'!BD26,'B-Daten'!BD26,"")</f>
        <v/>
      </c>
      <c r="S41" s="30" t="str">
        <f>IF('B-Daten'!BF26,'B-Daten'!BF26,"")</f>
        <v/>
      </c>
      <c r="T41" s="30" t="str">
        <f>IF('B-Daten'!BG26,'B-Daten'!BG26,"")</f>
        <v/>
      </c>
      <c r="U41" s="32" t="str">
        <f>IF('B-Daten'!BH26,'B-Daten'!BH26,"")</f>
        <v/>
      </c>
      <c r="V41" s="30" t="str">
        <f>IF('B-Daten'!BI26,'B-Daten'!BI26,"")</f>
        <v/>
      </c>
      <c r="W41" s="30" t="str">
        <f>IF('B-Daten'!BE26,'B-Daten'!BE26,"")</f>
        <v/>
      </c>
      <c r="X41" s="28" t="str">
        <f>IF('B-Daten'!BJ26,'B-Daten'!BJ26,"")</f>
        <v/>
      </c>
      <c r="Y41" s="28" t="str">
        <f>IF('B-Daten'!BL26,'B-Daten'!BL26,"")</f>
        <v/>
      </c>
      <c r="Z41" s="198" t="str">
        <f>IF('B-Daten'!BO26,'B-Daten'!BO26,"")</f>
        <v/>
      </c>
      <c r="AA41" s="162">
        <f t="shared" si="17"/>
        <v>45102</v>
      </c>
      <c r="AB41" s="29" t="str">
        <f t="shared" si="18"/>
        <v>TTT</v>
      </c>
      <c r="AC41" s="79" t="str">
        <f>IF('B-Daten'!DA26,'B-Daten'!DA26,"")</f>
        <v/>
      </c>
      <c r="AD41" s="30" t="str">
        <f>IF('B-Daten'!DB26,'B-Daten'!DB26,"")</f>
        <v/>
      </c>
      <c r="AE41" s="32" t="str">
        <f>IF('B-Daten'!DD26,'B-Daten'!DD26,"")</f>
        <v/>
      </c>
      <c r="AF41" s="48" t="str">
        <f>IF('B-Daten'!DC26,'B-Daten'!DC26,"")</f>
        <v/>
      </c>
      <c r="AG41" s="30" t="str">
        <f t="shared" si="19"/>
        <v/>
      </c>
      <c r="AH41" s="32">
        <f>IF(SUM('B-Daten'!DH26:'B-Daten'!DI26)&gt;0,SUM('B-Daten'!DH26:'B-Daten'!DI26)/2,"")</f>
        <v>0.39</v>
      </c>
      <c r="AI41" s="32">
        <f>IF(SUM('B-Daten'!DL26:'B-Daten'!DM26)&gt;0,SUM('B-Daten'!DL26:'B-Daten'!DM26)/2,"")</f>
        <v>0.6</v>
      </c>
      <c r="AJ41" s="32" t="str">
        <f>TEXT('B-Daten'!DE26,"")</f>
        <v/>
      </c>
      <c r="AK41" s="166" t="str">
        <f>IF('B-Daten'!DF26,'B-Daten'!DF26,"")</f>
        <v/>
      </c>
      <c r="AL41" s="79" t="str">
        <f>IF('B-Daten'!DN26,'B-Daten'!DN26,"")</f>
        <v/>
      </c>
      <c r="AM41" s="30" t="str">
        <f>IF('B-Daten'!DO26,'B-Daten'!DO26,"")</f>
        <v/>
      </c>
      <c r="AN41" s="32" t="str">
        <f>IF('B-Daten'!DQ26,'B-Daten'!DQ26,"")</f>
        <v/>
      </c>
      <c r="AO41" s="48" t="str">
        <f>IF('B-Daten'!DP26,'B-Daten'!DP26,"")</f>
        <v/>
      </c>
      <c r="AP41" s="30" t="str">
        <f t="shared" si="20"/>
        <v/>
      </c>
      <c r="AQ41" s="32">
        <f>IF(SUM('B-Daten'!DU26:'B-Daten'!DV26)&gt;0,SUM('B-Daten'!DU26:'B-Daten'!DV26)/2,"")</f>
        <v>0.35</v>
      </c>
      <c r="AR41" s="32">
        <f>IF(SUM('B-Daten'!DY26:'B-Daten'!DZ26)&gt;0,SUM('B-Daten'!DY26:'B-Daten'!DZ26)/2,"")</f>
        <v>0.48499999999999999</v>
      </c>
      <c r="AS41" s="32" t="str">
        <f>TEXT('B-Daten'!DR26,"")</f>
        <v/>
      </c>
      <c r="AT41" s="166" t="str">
        <f>IF('B-Daten'!DS26,'B-Daten'!DS26,"")</f>
        <v/>
      </c>
      <c r="AU41" s="162">
        <f t="shared" si="21"/>
        <v>45102</v>
      </c>
      <c r="AV41" s="28" t="str">
        <f t="shared" si="22"/>
        <v>TTT</v>
      </c>
      <c r="AW41" s="79" t="str">
        <f>IF('B-Daten'!EA26,'B-Daten'!EA26,"")</f>
        <v/>
      </c>
      <c r="AX41" s="30" t="str">
        <f>IF('B-Daten'!EB26,'B-Daten'!EB26,"")</f>
        <v/>
      </c>
      <c r="AY41" s="32" t="str">
        <f>IF('B-Daten'!ED26,'B-Daten'!ED26,"")</f>
        <v/>
      </c>
      <c r="AZ41" s="48" t="str">
        <f>IF('B-Daten'!EC26,'B-Daten'!EC26,"")</f>
        <v/>
      </c>
      <c r="BA41" s="30" t="str">
        <f t="shared" si="23"/>
        <v/>
      </c>
      <c r="BB41" s="32">
        <f>IF(SUM('B-Daten'!EH26:'B-Daten'!EI26)&gt;0,SUM('B-Daten'!EH26:'B-Daten'!EI26)/2,"")</f>
        <v>0.38</v>
      </c>
      <c r="BC41" s="32">
        <f>IF(SUM('B-Daten'!EL26:'B-Daten'!EM26)&gt;0,SUM('B-Daten'!EL26:'B-Daten'!EM26)/2,"")</f>
        <v>0.57999999999999996</v>
      </c>
      <c r="BD41" s="32" t="str">
        <f>TEXT('B-Daten'!EE26,"")</f>
        <v/>
      </c>
      <c r="BE41" s="166" t="str">
        <f>IF('B-Daten'!EF26,'B-Daten'!EF26,"")</f>
        <v/>
      </c>
      <c r="BF41" s="79" t="str">
        <f>IF('B-Daten'!EN26,'B-Daten'!EN26,"")</f>
        <v/>
      </c>
      <c r="BG41" s="30" t="str">
        <f>IF('B-Daten'!EO26,'B-Daten'!EO26,"")</f>
        <v/>
      </c>
      <c r="BH41" s="32" t="str">
        <f>IF('B-Daten'!EQ26,'B-Daten'!EQ26,"")</f>
        <v/>
      </c>
      <c r="BI41" s="28" t="str">
        <f>IF('B-Daten'!EP26,'B-Daten'!EP26,"")</f>
        <v/>
      </c>
      <c r="BJ41" s="30" t="str">
        <f t="shared" si="24"/>
        <v/>
      </c>
      <c r="BK41" s="32">
        <f>IF(SUM('B-Daten'!EU26:'B-Daten'!EV26)&gt;0,SUM('B-Daten'!EU26:'B-Daten'!EV26)/2,"")</f>
        <v>0.315</v>
      </c>
      <c r="BL41" s="32">
        <f>IF(SUM('B-Daten'!EY26:'B-Daten'!EZ26)&gt;0,SUM('B-Daten'!EY26:'B-Daten'!EZ26)/2,"")</f>
        <v>0.38</v>
      </c>
      <c r="BM41" s="32" t="str">
        <f>TEXT('B-Daten'!ER26,"")</f>
        <v/>
      </c>
      <c r="BN41" s="166" t="str">
        <f>IF('B-Daten'!ES26,'B-Daten'!ES26,"")</f>
        <v/>
      </c>
      <c r="BO41" s="162">
        <f t="shared" si="13"/>
        <v>45102</v>
      </c>
      <c r="BP41" s="29" t="str">
        <f t="shared" si="14"/>
        <v>TTT</v>
      </c>
      <c r="BQ41" s="218">
        <f>IF('B-Daten'!I26,'B-Daten'!I26,"")</f>
        <v>16728</v>
      </c>
      <c r="BR41" s="215">
        <f>IF('B-Daten'!CB26,'B-Daten'!CB26,"")</f>
        <v>7.78</v>
      </c>
      <c r="BS41" s="30">
        <f>IF('B-Daten'!CA26,'B-Daten'!CA26,"")</f>
        <v>25.73</v>
      </c>
      <c r="BT41" s="28" t="str">
        <f>IF('B-Daten'!CK26,'B-Daten'!CK26,"")</f>
        <v/>
      </c>
      <c r="BU41" s="28" t="str">
        <f>IF('B-Daten'!CR26,'B-Daten'!CR26,"")</f>
        <v/>
      </c>
      <c r="BV41" s="30" t="str">
        <f>IF('B-Daten'!CC26,'B-Daten'!CC26,"")</f>
        <v/>
      </c>
      <c r="BW41" s="30" t="str">
        <f>IF('B-Daten'!CD26,'B-Daten'!CD26,"")</f>
        <v/>
      </c>
      <c r="BX41" s="32" t="str">
        <f>IF('B-Daten'!CF26,'B-Daten'!CF26,"")</f>
        <v/>
      </c>
      <c r="BY41" s="32" t="str">
        <f>IF('B-Daten'!CG26,'B-Daten'!CG26,"")</f>
        <v/>
      </c>
      <c r="BZ41" s="32" t="str">
        <f>IF('B-Daten'!CH26,'B-Daten'!CH26,"")</f>
        <v/>
      </c>
      <c r="CA41" s="32" t="str">
        <f>IF('B-Daten'!CI26,'B-Daten'!CI26,"")</f>
        <v/>
      </c>
      <c r="CB41" s="32" t="str">
        <f>IF('B-Daten'!CJ26,'B-Daten'!CJ26,"")</f>
        <v/>
      </c>
      <c r="CC41" s="32" t="str">
        <f>IF('B-Daten'!CE26,'B-Daten'!CE26,"")</f>
        <v/>
      </c>
      <c r="CD41" s="28" t="str">
        <f>IF('B-Daten'!CL26,'B-Daten'!CL26,"")</f>
        <v/>
      </c>
      <c r="CE41" s="29" t="str">
        <f>TEXT('B-Daten'!CO26,"")</f>
        <v/>
      </c>
      <c r="CF41" s="47">
        <f>IF('B-Daten'!N26,'B-Daten'!N26,"")</f>
        <v>261.61</v>
      </c>
      <c r="CG41" s="30" t="str">
        <f>IF('B-Daten'!O26,'B-Daten'!O26,"")</f>
        <v/>
      </c>
      <c r="CH41" s="30" t="str">
        <f>IF('B-Daten'!P26,'B-Daten'!P26,"")</f>
        <v/>
      </c>
      <c r="CI41" s="47" t="str">
        <f>IF('B-Daten'!Q26,'B-Daten'!Q26,"")</f>
        <v/>
      </c>
      <c r="CJ41" s="30">
        <f>IF('B-Daten'!R26&gt;0,'B-Daten'!R26,"")</f>
        <v>0.69</v>
      </c>
      <c r="CK41" s="30">
        <f>IF('B-Daten'!AX26&gt;0,'B-Daten'!AX26,"")</f>
        <v>2.78</v>
      </c>
      <c r="CL41" s="30" t="str">
        <f>IF('B-Daten'!S26,'B-Daten'!S26,"")</f>
        <v/>
      </c>
      <c r="CM41" s="30" t="str">
        <f>IF('B-Daten'!BS26,'B-Daten'!BS26,"")</f>
        <v/>
      </c>
      <c r="CN41" s="30" t="str">
        <f>IF('B-Daten'!M26,'B-Daten'!M26,"")</f>
        <v/>
      </c>
      <c r="CO41" s="31"/>
      <c r="CP41" s="90">
        <f>IF(SUM('B-Daten'!AN26:AO26)&gt;0,SUM('B-Daten'!AN26:AO26),"")</f>
        <v>9849</v>
      </c>
      <c r="CQ41" s="33" t="str">
        <f>TEXT('B-Daten'!AF26,"")</f>
        <v/>
      </c>
      <c r="CV41" s="60">
        <f t="shared" si="15"/>
        <v>45102</v>
      </c>
      <c r="CW41" s="58">
        <v>4.96</v>
      </c>
      <c r="CX41" s="58">
        <v>80</v>
      </c>
      <c r="CY41" s="58">
        <v>60</v>
      </c>
      <c r="CZ41" s="58">
        <v>150</v>
      </c>
    </row>
    <row r="42" spans="1:104" ht="9" customHeight="1" x14ac:dyDescent="0.2">
      <c r="A42" s="101">
        <f>IF('B-Daten'!A27,'B-Daten'!A27,"")</f>
        <v>45103</v>
      </c>
      <c r="B42" s="34" t="str">
        <f t="shared" si="12"/>
        <v>TTT</v>
      </c>
      <c r="C42" s="49" t="str">
        <f>IF('B-Daten'!B27,'B-Daten'!B27,"")</f>
        <v/>
      </c>
      <c r="D42" s="28">
        <f>IF('B-Daten'!C27,'B-Daten'!C27,"")</f>
        <v>1</v>
      </c>
      <c r="E42" s="28" t="str">
        <f>IF('B-Daten'!F27,'B-Daten'!F27,"")</f>
        <v/>
      </c>
      <c r="F42" s="30" t="str">
        <f>IF('B-Daten'!D27,'B-Daten'!D27,"")</f>
        <v/>
      </c>
      <c r="G42" s="166" t="str">
        <f>IF('B-Daten'!E27,'B-Daten'!E27,"")</f>
        <v/>
      </c>
      <c r="H42" s="83" t="str">
        <f>IF('B-Daten'!BA27,'B-Daten'!BA27,"")</f>
        <v/>
      </c>
      <c r="I42" s="30" t="str">
        <f>IF('B-Daten'!BB27,'B-Daten'!BB27,"")</f>
        <v/>
      </c>
      <c r="J42" s="177">
        <f>IF('B-Daten'!G27,'B-Daten'!G27,"")</f>
        <v>16065.88</v>
      </c>
      <c r="K42" s="48">
        <f t="shared" si="16"/>
        <v>16065.88</v>
      </c>
      <c r="L42" s="180" t="str">
        <f>IF('B-Daten'!H27,'B-Daten'!H27,"")</f>
        <v/>
      </c>
      <c r="M42" s="28" t="str">
        <f>IF('B-Daten'!BK27,'B-Daten'!BK27,"")</f>
        <v/>
      </c>
      <c r="N42" s="30" t="str">
        <f>IF('B-Daten'!J27,'B-Daten'!J27,"")</f>
        <v/>
      </c>
      <c r="O42" s="30" t="str">
        <f>IF('B-Daten'!K27,'B-Daten'!K27,"")</f>
        <v/>
      </c>
      <c r="P42" s="30" t="str">
        <f>IF('B-Daten'!L27,'B-Daten'!L27,"")</f>
        <v/>
      </c>
      <c r="Q42" s="48" t="str">
        <f>IF('B-Daten'!BC27,'B-Daten'!BC27,"")</f>
        <v/>
      </c>
      <c r="R42" s="48" t="str">
        <f>IF('B-Daten'!BD27,'B-Daten'!BD27,"")</f>
        <v/>
      </c>
      <c r="S42" s="30" t="str">
        <f>IF('B-Daten'!BF27,'B-Daten'!BF27,"")</f>
        <v/>
      </c>
      <c r="T42" s="30" t="str">
        <f>IF('B-Daten'!BG27,'B-Daten'!BG27,"")</f>
        <v/>
      </c>
      <c r="U42" s="32" t="str">
        <f>IF('B-Daten'!BH27,'B-Daten'!BH27,"")</f>
        <v/>
      </c>
      <c r="V42" s="30" t="str">
        <f>IF('B-Daten'!BI27,'B-Daten'!BI27,"")</f>
        <v/>
      </c>
      <c r="W42" s="30" t="str">
        <f>IF('B-Daten'!BE27,'B-Daten'!BE27,"")</f>
        <v/>
      </c>
      <c r="X42" s="28" t="str">
        <f>IF('B-Daten'!BJ27,'B-Daten'!BJ27,"")</f>
        <v/>
      </c>
      <c r="Y42" s="28" t="str">
        <f>IF('B-Daten'!BL27,'B-Daten'!BL27,"")</f>
        <v/>
      </c>
      <c r="Z42" s="198" t="str">
        <f>IF('B-Daten'!BO27,'B-Daten'!BO27,"")</f>
        <v/>
      </c>
      <c r="AA42" s="162">
        <f t="shared" si="17"/>
        <v>45103</v>
      </c>
      <c r="AB42" s="29" t="str">
        <f t="shared" si="18"/>
        <v>TTT</v>
      </c>
      <c r="AC42" s="79" t="str">
        <f>IF('B-Daten'!DA27,'B-Daten'!DA27,"")</f>
        <v/>
      </c>
      <c r="AD42" s="30" t="str">
        <f>IF('B-Daten'!DB27,'B-Daten'!DB27,"")</f>
        <v/>
      </c>
      <c r="AE42" s="32">
        <f>IF('B-Daten'!DD27,'B-Daten'!DD27,"")</f>
        <v>3.6</v>
      </c>
      <c r="AF42" s="48">
        <f>IF('B-Daten'!DC27,'B-Daten'!DC27,"")</f>
        <v>1250</v>
      </c>
      <c r="AG42" s="30">
        <f t="shared" si="19"/>
        <v>347.22222222222223</v>
      </c>
      <c r="AH42" s="32">
        <f>IF(SUM('B-Daten'!DH27:'B-Daten'!DI27)&gt;0,SUM('B-Daten'!DH27:'B-Daten'!DI27)/2,"")</f>
        <v>0.35</v>
      </c>
      <c r="AI42" s="32">
        <f>IF(SUM('B-Daten'!DL27:'B-Daten'!DM27)&gt;0,SUM('B-Daten'!DL27:'B-Daten'!DM27)/2,"")</f>
        <v>0.59</v>
      </c>
      <c r="AJ42" s="31" t="str">
        <f>TEXT('B-Daten'!DE27,"")</f>
        <v/>
      </c>
      <c r="AK42" s="166" t="str">
        <f>IF('B-Daten'!DF27,'B-Daten'!DF27,"")</f>
        <v/>
      </c>
      <c r="AL42" s="79" t="str">
        <f>IF('B-Daten'!DN27,'B-Daten'!DN27,"")</f>
        <v/>
      </c>
      <c r="AM42" s="30" t="str">
        <f>IF('B-Daten'!DO27,'B-Daten'!DO27,"")</f>
        <v/>
      </c>
      <c r="AN42" s="32">
        <f>IF('B-Daten'!DQ27,'B-Daten'!DQ27,"")</f>
        <v>3.6</v>
      </c>
      <c r="AO42" s="48">
        <f>IF('B-Daten'!DP27,'B-Daten'!DP27,"")</f>
        <v>1250</v>
      </c>
      <c r="AP42" s="30">
        <f t="shared" si="20"/>
        <v>347.22222222222223</v>
      </c>
      <c r="AQ42" s="32">
        <f>IF(SUM('B-Daten'!DU27:'B-Daten'!DV27)&gt;0,SUM('B-Daten'!DU27:'B-Daten'!DV27)/2,"")</f>
        <v>0.36</v>
      </c>
      <c r="AR42" s="32">
        <f>IF(SUM('B-Daten'!DY27:'B-Daten'!DZ27)&gt;0,SUM('B-Daten'!DY27:'B-Daten'!DZ27)/2,"")</f>
        <v>0.505</v>
      </c>
      <c r="AS42" s="32" t="str">
        <f>TEXT('B-Daten'!DR27,"")</f>
        <v/>
      </c>
      <c r="AT42" s="166" t="str">
        <f>IF('B-Daten'!DS27,'B-Daten'!DS27,"")</f>
        <v/>
      </c>
      <c r="AU42" s="162">
        <f t="shared" si="21"/>
        <v>45103</v>
      </c>
      <c r="AV42" s="28" t="str">
        <f t="shared" si="22"/>
        <v>TTT</v>
      </c>
      <c r="AW42" s="79" t="str">
        <f>IF('B-Daten'!EA27,'B-Daten'!EA27,"")</f>
        <v/>
      </c>
      <c r="AX42" s="30" t="str">
        <f>IF('B-Daten'!EB27,'B-Daten'!EB27,"")</f>
        <v/>
      </c>
      <c r="AY42" s="32">
        <f>IF('B-Daten'!ED27,'B-Daten'!ED27,"")</f>
        <v>4.5</v>
      </c>
      <c r="AZ42" s="48">
        <f>IF('B-Daten'!EC27,'B-Daten'!EC27,"")</f>
        <v>1700</v>
      </c>
      <c r="BA42" s="30">
        <f t="shared" si="23"/>
        <v>377.77777777777777</v>
      </c>
      <c r="BB42" s="32">
        <f>IF(SUM('B-Daten'!EH27:'B-Daten'!EI27)&gt;0,SUM('B-Daten'!EH27:'B-Daten'!EI27)/2,"")</f>
        <v>0.37</v>
      </c>
      <c r="BC42" s="32">
        <f>IF(SUM('B-Daten'!EL27:'B-Daten'!EM27)&gt;0,SUM('B-Daten'!EL27:'B-Daten'!EM27)/2,"")</f>
        <v>0.57999999999999996</v>
      </c>
      <c r="BD42" s="32" t="str">
        <f>TEXT('B-Daten'!EE27,"")</f>
        <v/>
      </c>
      <c r="BE42" s="166" t="str">
        <f>IF('B-Daten'!EF27,'B-Daten'!EF27,"")</f>
        <v/>
      </c>
      <c r="BF42" s="79" t="str">
        <f>IF('B-Daten'!EN27,'B-Daten'!EN27,"")</f>
        <v/>
      </c>
      <c r="BG42" s="30" t="str">
        <f>IF('B-Daten'!EO27,'B-Daten'!EO27,"")</f>
        <v/>
      </c>
      <c r="BH42" s="32">
        <f>IF('B-Daten'!EQ27,'B-Daten'!EQ27,"")</f>
        <v>4.5</v>
      </c>
      <c r="BI42" s="28">
        <f>IF('B-Daten'!EP27,'B-Daten'!EP27,"")</f>
        <v>1700</v>
      </c>
      <c r="BJ42" s="30">
        <f t="shared" si="24"/>
        <v>377.77777777777777</v>
      </c>
      <c r="BK42" s="32">
        <f>IF(SUM('B-Daten'!EU27:'B-Daten'!EV27)&gt;0,SUM('B-Daten'!EU27:'B-Daten'!EV27)/2,"")</f>
        <v>0.315</v>
      </c>
      <c r="BL42" s="32">
        <f>IF(SUM('B-Daten'!EY27:'B-Daten'!EZ27)&gt;0,SUM('B-Daten'!EY27:'B-Daten'!EZ27)/2,"")</f>
        <v>0.38</v>
      </c>
      <c r="BM42" s="32" t="str">
        <f>TEXT('B-Daten'!ER27,"")</f>
        <v/>
      </c>
      <c r="BN42" s="166" t="str">
        <f>IF('B-Daten'!ES27,'B-Daten'!ES27,"")</f>
        <v/>
      </c>
      <c r="BO42" s="162">
        <f t="shared" si="13"/>
        <v>45103</v>
      </c>
      <c r="BP42" s="29" t="str">
        <f t="shared" si="14"/>
        <v>TTT</v>
      </c>
      <c r="BQ42" s="218">
        <f>IF('B-Daten'!I27,'B-Daten'!I27,"")</f>
        <v>16952.89</v>
      </c>
      <c r="BR42" s="215">
        <f>IF('B-Daten'!CB27,'B-Daten'!CB27,"")</f>
        <v>7.76</v>
      </c>
      <c r="BS42" s="30">
        <f>IF('B-Daten'!CA27,'B-Daten'!CA27,"")</f>
        <v>25.95</v>
      </c>
      <c r="BT42" s="28" t="str">
        <f>IF('B-Daten'!CK27,'B-Daten'!CK27,"")</f>
        <v/>
      </c>
      <c r="BU42" s="28" t="str">
        <f>IF('B-Daten'!CR27,'B-Daten'!CR27,"")</f>
        <v/>
      </c>
      <c r="BV42" s="30">
        <f>IF('B-Daten'!CC27,'B-Daten'!CC27,"")</f>
        <v>18</v>
      </c>
      <c r="BW42" s="30">
        <f>IF('B-Daten'!CD27,'B-Daten'!CD27,"")</f>
        <v>46.3</v>
      </c>
      <c r="BX42" s="32">
        <f>IF('B-Daten'!CF27,'B-Daten'!CF27,"")</f>
        <v>4.28</v>
      </c>
      <c r="BY42" s="32">
        <f>IF('B-Daten'!CG27,'B-Daten'!CG27,"")</f>
        <v>2.77</v>
      </c>
      <c r="BZ42" s="32">
        <f>IF('B-Daten'!CH27,'B-Daten'!CH27,"")</f>
        <v>0.185</v>
      </c>
      <c r="CA42" s="32">
        <f>IF('B-Daten'!CI27,'B-Daten'!CI27,"")</f>
        <v>8.91</v>
      </c>
      <c r="CB42" s="32">
        <f>IF('B-Daten'!CJ27,'B-Daten'!CJ27,"")</f>
        <v>8.91</v>
      </c>
      <c r="CC42" s="32">
        <f>IF('B-Daten'!CE27,'B-Daten'!CE27,"")</f>
        <v>1.1599999999999999</v>
      </c>
      <c r="CD42" s="28">
        <f>IF('B-Daten'!CL27,'B-Daten'!CL27,"")</f>
        <v>16</v>
      </c>
      <c r="CE42" s="29" t="str">
        <f>TEXT('B-Daten'!CO27,"")</f>
        <v/>
      </c>
      <c r="CF42" s="47">
        <f>IF('B-Daten'!N27,'B-Daten'!N27,"")</f>
        <v>144.53</v>
      </c>
      <c r="CG42" s="30" t="str">
        <f>IF('B-Daten'!O27,'B-Daten'!O27,"")</f>
        <v/>
      </c>
      <c r="CH42" s="30" t="str">
        <f>IF('B-Daten'!P27,'B-Daten'!P27,"")</f>
        <v/>
      </c>
      <c r="CI42" s="47">
        <f>IF('B-Daten'!Q27,'B-Daten'!Q27,"")</f>
        <v>12.28</v>
      </c>
      <c r="CJ42" s="30">
        <f>IF('B-Daten'!R27&gt;0,'B-Daten'!R27,"")</f>
        <v>200.36</v>
      </c>
      <c r="CK42" s="30">
        <f>IF('B-Daten'!AX27&gt;0,'B-Daten'!AX27,"")</f>
        <v>188.41</v>
      </c>
      <c r="CL42" s="30" t="str">
        <f>IF('B-Daten'!S27,'B-Daten'!S27,"")</f>
        <v/>
      </c>
      <c r="CM42" s="30" t="str">
        <f>IF('B-Daten'!BS27,'B-Daten'!BS27,"")</f>
        <v/>
      </c>
      <c r="CN42" s="30" t="str">
        <f>IF('B-Daten'!M27,'B-Daten'!M27,"")</f>
        <v/>
      </c>
      <c r="CO42" s="31"/>
      <c r="CP42" s="90">
        <f>IF(SUM('B-Daten'!AN27:AO27)&gt;0,SUM('B-Daten'!AN27:AO27),"")</f>
        <v>10177</v>
      </c>
      <c r="CQ42" s="33" t="str">
        <f>TEXT('B-Daten'!AF27,"")</f>
        <v/>
      </c>
      <c r="CV42" s="60">
        <f t="shared" si="15"/>
        <v>45103</v>
      </c>
      <c r="CW42" s="58">
        <v>4.96</v>
      </c>
      <c r="CX42" s="58">
        <v>80</v>
      </c>
      <c r="CY42" s="58">
        <v>60</v>
      </c>
      <c r="CZ42" s="58">
        <v>150</v>
      </c>
    </row>
    <row r="43" spans="1:104" ht="9" customHeight="1" x14ac:dyDescent="0.2">
      <c r="A43" s="101">
        <f>IF('B-Daten'!A28,'B-Daten'!A28,"")</f>
        <v>45104</v>
      </c>
      <c r="B43" s="34" t="str">
        <f t="shared" si="12"/>
        <v>TTT</v>
      </c>
      <c r="C43" s="49">
        <f>IF('B-Daten'!B28,'B-Daten'!B28,"")</f>
        <v>0.375</v>
      </c>
      <c r="D43" s="28">
        <f>IF('B-Daten'!C28,'B-Daten'!C28,"")</f>
        <v>1</v>
      </c>
      <c r="E43" s="28" t="str">
        <f>IF('B-Daten'!F28,'B-Daten'!F28,"")</f>
        <v/>
      </c>
      <c r="F43" s="30" t="str">
        <f>IF('B-Daten'!D28,'B-Daten'!D28,"")</f>
        <v/>
      </c>
      <c r="G43" s="166" t="str">
        <f>IF('B-Daten'!E28,'B-Daten'!E28,"")</f>
        <v/>
      </c>
      <c r="H43" s="83" t="str">
        <f>IF('B-Daten'!BA28,'B-Daten'!BA28,"")</f>
        <v/>
      </c>
      <c r="I43" s="30" t="str">
        <f>IF('B-Daten'!BB28,'B-Daten'!BB28,"")</f>
        <v/>
      </c>
      <c r="J43" s="177">
        <f>IF('B-Daten'!G28,'B-Daten'!G28,"")</f>
        <v>16062.76</v>
      </c>
      <c r="K43" s="48">
        <f t="shared" si="16"/>
        <v>16062.76</v>
      </c>
      <c r="L43" s="180" t="str">
        <f>IF('B-Daten'!H28,'B-Daten'!H28,"")</f>
        <v/>
      </c>
      <c r="M43" s="28" t="str">
        <f>IF('B-Daten'!BK28,'B-Daten'!BK28,"")</f>
        <v/>
      </c>
      <c r="N43" s="30" t="str">
        <f>IF('B-Daten'!J28,'B-Daten'!J28,"")</f>
        <v/>
      </c>
      <c r="O43" s="30" t="str">
        <f>IF('B-Daten'!K28,'B-Daten'!K28,"")</f>
        <v/>
      </c>
      <c r="P43" s="30" t="str">
        <f>IF('B-Daten'!L28,'B-Daten'!L28,"")</f>
        <v/>
      </c>
      <c r="Q43" s="48" t="str">
        <f>IF('B-Daten'!BC28,'B-Daten'!BC28,"")</f>
        <v/>
      </c>
      <c r="R43" s="48" t="str">
        <f>IF('B-Daten'!BD28,'B-Daten'!BD28,"")</f>
        <v/>
      </c>
      <c r="S43" s="30" t="str">
        <f>IF('B-Daten'!BF28,'B-Daten'!BF28,"")</f>
        <v/>
      </c>
      <c r="T43" s="30" t="str">
        <f>IF('B-Daten'!BG28,'B-Daten'!BG28,"")</f>
        <v/>
      </c>
      <c r="U43" s="32" t="str">
        <f>IF('B-Daten'!BH28,'B-Daten'!BH28,"")</f>
        <v/>
      </c>
      <c r="V43" s="30" t="str">
        <f>IF('B-Daten'!BI28,'B-Daten'!BI28,"")</f>
        <v/>
      </c>
      <c r="W43" s="30" t="str">
        <f>IF('B-Daten'!BE28,'B-Daten'!BE28,"")</f>
        <v/>
      </c>
      <c r="X43" s="28" t="str">
        <f>IF('B-Daten'!BJ28,'B-Daten'!BJ28,"")</f>
        <v/>
      </c>
      <c r="Y43" s="28" t="str">
        <f>IF('B-Daten'!BL28,'B-Daten'!BL28,"")</f>
        <v/>
      </c>
      <c r="Z43" s="198" t="str">
        <f>IF('B-Daten'!BO28,'B-Daten'!BO28,"")</f>
        <v/>
      </c>
      <c r="AA43" s="162">
        <f t="shared" si="17"/>
        <v>45104</v>
      </c>
      <c r="AB43" s="29" t="str">
        <f t="shared" si="18"/>
        <v>TTT</v>
      </c>
      <c r="AC43" s="79" t="str">
        <f>IF('B-Daten'!DA28,'B-Daten'!DA28,"")</f>
        <v/>
      </c>
      <c r="AD43" s="30" t="str">
        <f>IF('B-Daten'!DB28,'B-Daten'!DB28,"")</f>
        <v/>
      </c>
      <c r="AE43" s="32" t="str">
        <f>IF('B-Daten'!DD28,'B-Daten'!DD28,"")</f>
        <v/>
      </c>
      <c r="AF43" s="48" t="str">
        <f>IF('B-Daten'!DC28,'B-Daten'!DC28,"")</f>
        <v/>
      </c>
      <c r="AG43" s="30" t="str">
        <f t="shared" si="19"/>
        <v/>
      </c>
      <c r="AH43" s="32">
        <f>IF(SUM('B-Daten'!DH28:'B-Daten'!DI28)&gt;0,SUM('B-Daten'!DH28:'B-Daten'!DI28)/2,"")</f>
        <v>0.36</v>
      </c>
      <c r="AI43" s="32">
        <f>IF(SUM('B-Daten'!DL28:'B-Daten'!DM28)&gt;0,SUM('B-Daten'!DL28:'B-Daten'!DM28)/2,"")</f>
        <v>0.62</v>
      </c>
      <c r="AJ43" s="32" t="str">
        <f>TEXT('B-Daten'!DE28,"")</f>
        <v/>
      </c>
      <c r="AK43" s="166" t="str">
        <f>IF('B-Daten'!DF28,'B-Daten'!DF28,"")</f>
        <v/>
      </c>
      <c r="AL43" s="79" t="str">
        <f>IF('B-Daten'!DN28,'B-Daten'!DN28,"")</f>
        <v/>
      </c>
      <c r="AM43" s="30" t="str">
        <f>IF('B-Daten'!DO28,'B-Daten'!DO28,"")</f>
        <v/>
      </c>
      <c r="AN43" s="32" t="str">
        <f>IF('B-Daten'!DQ28,'B-Daten'!DQ28,"")</f>
        <v/>
      </c>
      <c r="AO43" s="48" t="str">
        <f>IF('B-Daten'!DP28,'B-Daten'!DP28,"")</f>
        <v/>
      </c>
      <c r="AP43" s="30" t="str">
        <f t="shared" si="20"/>
        <v/>
      </c>
      <c r="AQ43" s="32">
        <f>IF(SUM('B-Daten'!DU28:'B-Daten'!DV28)&gt;0,SUM('B-Daten'!DU28:'B-Daten'!DV28)/2,"")</f>
        <v>0.35</v>
      </c>
      <c r="AR43" s="32">
        <f>IF(SUM('B-Daten'!DY28:'B-Daten'!DZ28)&gt;0,SUM('B-Daten'!DY28:'B-Daten'!DZ28)/2,"")</f>
        <v>0.44</v>
      </c>
      <c r="AS43" s="32" t="str">
        <f>TEXT('B-Daten'!DR28,"")</f>
        <v/>
      </c>
      <c r="AT43" s="166" t="str">
        <f>IF('B-Daten'!DS28,'B-Daten'!DS28,"")</f>
        <v/>
      </c>
      <c r="AU43" s="162">
        <f t="shared" si="21"/>
        <v>45104</v>
      </c>
      <c r="AV43" s="28" t="str">
        <f t="shared" si="22"/>
        <v>TTT</v>
      </c>
      <c r="AW43" s="79" t="str">
        <f>IF('B-Daten'!EA28,'B-Daten'!EA28,"")</f>
        <v/>
      </c>
      <c r="AX43" s="30" t="str">
        <f>IF('B-Daten'!EB28,'B-Daten'!EB28,"")</f>
        <v/>
      </c>
      <c r="AY43" s="32" t="str">
        <f>IF('B-Daten'!ED28,'B-Daten'!ED28,"")</f>
        <v/>
      </c>
      <c r="AZ43" s="48" t="str">
        <f>IF('B-Daten'!EC28,'B-Daten'!EC28,"")</f>
        <v/>
      </c>
      <c r="BA43" s="30" t="str">
        <f t="shared" si="23"/>
        <v/>
      </c>
      <c r="BB43" s="32">
        <f>IF(SUM('B-Daten'!EH28:'B-Daten'!EI28)&gt;0,SUM('B-Daten'!EH28:'B-Daten'!EI28)/2,"")</f>
        <v>0.39</v>
      </c>
      <c r="BC43" s="32">
        <f>IF(SUM('B-Daten'!EL28:'B-Daten'!EM28)&gt;0,SUM('B-Daten'!EL28:'B-Daten'!EM28)/2,"")</f>
        <v>0.59</v>
      </c>
      <c r="BD43" s="32" t="str">
        <f>TEXT('B-Daten'!EE28,"")</f>
        <v/>
      </c>
      <c r="BE43" s="166" t="str">
        <f>IF('B-Daten'!EF28,'B-Daten'!EF28,"")</f>
        <v/>
      </c>
      <c r="BF43" s="79" t="str">
        <f>IF('B-Daten'!EN28,'B-Daten'!EN28,"")</f>
        <v/>
      </c>
      <c r="BG43" s="30" t="str">
        <f>IF('B-Daten'!EO28,'B-Daten'!EO28,"")</f>
        <v/>
      </c>
      <c r="BH43" s="32" t="str">
        <f>IF('B-Daten'!EQ28,'B-Daten'!EQ28,"")</f>
        <v/>
      </c>
      <c r="BI43" s="28" t="str">
        <f>IF('B-Daten'!EP28,'B-Daten'!EP28,"")</f>
        <v/>
      </c>
      <c r="BJ43" s="30" t="str">
        <f t="shared" si="24"/>
        <v/>
      </c>
      <c r="BK43" s="32">
        <f>IF(SUM('B-Daten'!EU28:'B-Daten'!EV28)&gt;0,SUM('B-Daten'!EU28:'B-Daten'!EV28)/2,"")</f>
        <v>0.32</v>
      </c>
      <c r="BL43" s="32">
        <f>IF(SUM('B-Daten'!EY28:'B-Daten'!EZ28)&gt;0,SUM('B-Daten'!EY28:'B-Daten'!EZ28)/2,"")</f>
        <v>0.42500000000000004</v>
      </c>
      <c r="BM43" s="32" t="str">
        <f>TEXT('B-Daten'!ER28,"")</f>
        <v/>
      </c>
      <c r="BN43" s="166" t="str">
        <f>IF('B-Daten'!ES28,'B-Daten'!ES28,"")</f>
        <v/>
      </c>
      <c r="BO43" s="162">
        <f t="shared" si="13"/>
        <v>45104</v>
      </c>
      <c r="BP43" s="29" t="str">
        <f t="shared" si="14"/>
        <v>TTT</v>
      </c>
      <c r="BQ43" s="218">
        <f>IF('B-Daten'!I28,'B-Daten'!I28,"")</f>
        <v>15996.08</v>
      </c>
      <c r="BR43" s="215">
        <f>IF('B-Daten'!CB28,'B-Daten'!CB28,"")</f>
        <v>7.86</v>
      </c>
      <c r="BS43" s="30">
        <f>IF('B-Daten'!CA28,'B-Daten'!CA28,"")</f>
        <v>26.08</v>
      </c>
      <c r="BT43" s="28" t="str">
        <f>IF('B-Daten'!CK28,'B-Daten'!CK28,"")</f>
        <v/>
      </c>
      <c r="BU43" s="28" t="str">
        <f>IF('B-Daten'!CR28,'B-Daten'!CR28,"")</f>
        <v/>
      </c>
      <c r="BV43" s="30">
        <f>IF('B-Daten'!CC28,'B-Daten'!CC28,"")</f>
        <v>6</v>
      </c>
      <c r="BW43" s="30">
        <f>IF('B-Daten'!CD28,'B-Daten'!CD28,"")</f>
        <v>47.1</v>
      </c>
      <c r="BX43" s="32">
        <f>IF('B-Daten'!CF28,'B-Daten'!CF28,"")</f>
        <v>5.4</v>
      </c>
      <c r="BY43" s="32">
        <f>IF('B-Daten'!CG28,'B-Daten'!CG28,"")</f>
        <v>1.81</v>
      </c>
      <c r="BZ43" s="32">
        <f>IF('B-Daten'!CH28,'B-Daten'!CH28,"")</f>
        <v>0.123</v>
      </c>
      <c r="CA43" s="32">
        <f>IF('B-Daten'!CI28,'B-Daten'!CI28,"")</f>
        <v>10.8</v>
      </c>
      <c r="CB43" s="32">
        <f>IF('B-Daten'!CJ28,'B-Daten'!CJ28,"")</f>
        <v>10.8</v>
      </c>
      <c r="CC43" s="32">
        <f>IF('B-Daten'!CE28,'B-Daten'!CE28,"")</f>
        <v>1.1000000000000001</v>
      </c>
      <c r="CD43" s="28">
        <f>IF('B-Daten'!CL28,'B-Daten'!CL28,"")</f>
        <v>12</v>
      </c>
      <c r="CE43" s="29" t="str">
        <f>TEXT('B-Daten'!CO28,"")</f>
        <v/>
      </c>
      <c r="CF43" s="47">
        <f>IF('B-Daten'!N28,'B-Daten'!N28,"")</f>
        <v>669.88</v>
      </c>
      <c r="CG43" s="30" t="str">
        <f>IF('B-Daten'!O28,'B-Daten'!O28,"")</f>
        <v/>
      </c>
      <c r="CH43" s="30" t="str">
        <f>IF('B-Daten'!P28,'B-Daten'!P28,"")</f>
        <v/>
      </c>
      <c r="CI43" s="47" t="str">
        <f>IF('B-Daten'!Q28,'B-Daten'!Q28,"")</f>
        <v/>
      </c>
      <c r="CJ43" s="30">
        <f>IF('B-Daten'!R28&gt;0,'B-Daten'!R28,"")</f>
        <v>154.19</v>
      </c>
      <c r="CK43" s="30">
        <f>IF('B-Daten'!AX28&gt;0,'B-Daten'!AX28,"")</f>
        <v>2.78</v>
      </c>
      <c r="CL43" s="30">
        <f>IF('B-Daten'!S28,'B-Daten'!S28,"")</f>
        <v>37.19</v>
      </c>
      <c r="CM43" s="30" t="str">
        <f>IF('B-Daten'!BS28,'B-Daten'!BS28,"")</f>
        <v/>
      </c>
      <c r="CN43" s="30">
        <f>IF('B-Daten'!M28,'B-Daten'!M28,"")</f>
        <v>14</v>
      </c>
      <c r="CO43" s="31"/>
      <c r="CP43" s="90">
        <f>IF(SUM('B-Daten'!AN28:AO28)&gt;0,SUM('B-Daten'!AN28:AO28),"")</f>
        <v>10493</v>
      </c>
      <c r="CQ43" s="33" t="str">
        <f>TEXT('B-Daten'!AF28,"")</f>
        <v/>
      </c>
      <c r="CV43" s="60">
        <f t="shared" si="15"/>
        <v>45104</v>
      </c>
      <c r="CW43" s="58">
        <v>4.96</v>
      </c>
      <c r="CX43" s="58">
        <v>80</v>
      </c>
      <c r="CY43" s="58">
        <v>60</v>
      </c>
      <c r="CZ43" s="58">
        <v>150</v>
      </c>
    </row>
    <row r="44" spans="1:104" ht="9" customHeight="1" x14ac:dyDescent="0.2">
      <c r="A44" s="101">
        <f>IF('B-Daten'!A29,'B-Daten'!A29,"")</f>
        <v>45105</v>
      </c>
      <c r="B44" s="34" t="str">
        <f t="shared" si="12"/>
        <v>TTT</v>
      </c>
      <c r="C44" s="49">
        <f>IF('B-Daten'!B29,'B-Daten'!B29,"")</f>
        <v>0.91666666666666663</v>
      </c>
      <c r="D44" s="28">
        <f>IF('B-Daten'!C29,'B-Daten'!C29,"")</f>
        <v>1</v>
      </c>
      <c r="E44" s="28" t="str">
        <f>IF('B-Daten'!F29,'B-Daten'!F29,"")</f>
        <v/>
      </c>
      <c r="F44" s="30" t="str">
        <f>IF('B-Daten'!D29,'B-Daten'!D29,"")</f>
        <v/>
      </c>
      <c r="G44" s="166" t="str">
        <f>IF('B-Daten'!E29,'B-Daten'!E29,"")</f>
        <v/>
      </c>
      <c r="H44" s="83" t="str">
        <f>IF('B-Daten'!BA29,'B-Daten'!BA29,"")</f>
        <v/>
      </c>
      <c r="I44" s="30" t="str">
        <f>IF('B-Daten'!BB29,'B-Daten'!BB29,"")</f>
        <v/>
      </c>
      <c r="J44" s="177">
        <f>IF('B-Daten'!G29,'B-Daten'!G29,"")</f>
        <v>15893.41</v>
      </c>
      <c r="K44" s="48">
        <f t="shared" si="16"/>
        <v>15893.41</v>
      </c>
      <c r="L44" s="180" t="str">
        <f>IF('B-Daten'!H29,'B-Daten'!H29,"")</f>
        <v/>
      </c>
      <c r="M44" s="28" t="str">
        <f>IF('B-Daten'!BK29,'B-Daten'!BK29,"")</f>
        <v/>
      </c>
      <c r="N44" s="30" t="str">
        <f>IF('B-Daten'!J29,'B-Daten'!J29,"")</f>
        <v/>
      </c>
      <c r="O44" s="30" t="str">
        <f>IF('B-Daten'!K29,'B-Daten'!K29,"")</f>
        <v/>
      </c>
      <c r="P44" s="30" t="str">
        <f>IF('B-Daten'!L29,'B-Daten'!L29,"")</f>
        <v/>
      </c>
      <c r="Q44" s="48">
        <f>IF('B-Daten'!BC29,'B-Daten'!BC29,"")</f>
        <v>400</v>
      </c>
      <c r="R44" s="48">
        <f>IF('B-Daten'!BD29,'B-Daten'!BD29,"")</f>
        <v>693</v>
      </c>
      <c r="S44" s="30" t="str">
        <f>IF('B-Daten'!BF29,'B-Daten'!BF29,"")</f>
        <v/>
      </c>
      <c r="T44" s="30">
        <f>IF('B-Daten'!BG29,'B-Daten'!BG29,"")</f>
        <v>2.11</v>
      </c>
      <c r="U44" s="32">
        <f>IF('B-Daten'!BH29,'B-Daten'!BH29,"")</f>
        <v>0.109</v>
      </c>
      <c r="V44" s="30">
        <f>IF('B-Daten'!BI29,'B-Daten'!BI29,"")</f>
        <v>77.599999999999994</v>
      </c>
      <c r="W44" s="30">
        <f>IF('B-Daten'!BE29,'B-Daten'!BE29,"")</f>
        <v>7.46</v>
      </c>
      <c r="X44" s="28">
        <f>IF('B-Daten'!BJ29,'B-Daten'!BJ29,"")</f>
        <v>77.599999999999994</v>
      </c>
      <c r="Y44" s="28">
        <f>IF('B-Daten'!BL29,'B-Daten'!BL29,"")</f>
        <v>270</v>
      </c>
      <c r="Z44" s="198">
        <f>IF('B-Daten'!BO29,'B-Daten'!BO29,"")</f>
        <v>1</v>
      </c>
      <c r="AA44" s="162">
        <f t="shared" si="17"/>
        <v>45105</v>
      </c>
      <c r="AB44" s="29" t="str">
        <f t="shared" si="18"/>
        <v>TTT</v>
      </c>
      <c r="AC44" s="79" t="str">
        <f>IF('B-Daten'!DA29,'B-Daten'!DA29,"")</f>
        <v/>
      </c>
      <c r="AD44" s="30" t="str">
        <f>IF('B-Daten'!DB29,'B-Daten'!DB29,"")</f>
        <v/>
      </c>
      <c r="AE44" s="32">
        <f>IF('B-Daten'!DD29,'B-Daten'!DD29,"")</f>
        <v>3.7549999999999999</v>
      </c>
      <c r="AF44" s="48">
        <f>IF('B-Daten'!DC29,'B-Daten'!DC29,"")</f>
        <v>1600</v>
      </c>
      <c r="AG44" s="30">
        <f t="shared" si="19"/>
        <v>426.09853528628497</v>
      </c>
      <c r="AH44" s="32">
        <f>IF(SUM('B-Daten'!DH29:'B-Daten'!DI29)&gt;0,SUM('B-Daten'!DH29:'B-Daten'!DI29)/2,"")</f>
        <v>0.33</v>
      </c>
      <c r="AI44" s="32">
        <f>IF(SUM('B-Daten'!DL29:'B-Daten'!DM29)&gt;0,SUM('B-Daten'!DL29:'B-Daten'!DM29)/2,"")</f>
        <v>0.56000000000000005</v>
      </c>
      <c r="AJ44" s="32" t="str">
        <f>TEXT('B-Daten'!DE29,"")</f>
        <v>trend0</v>
      </c>
      <c r="AK44" s="166" t="str">
        <f>IF('B-Daten'!DF29,'B-Daten'!DF29,"")</f>
        <v/>
      </c>
      <c r="AL44" s="79" t="str">
        <f>IF('B-Daten'!DN29,'B-Daten'!DN29,"")</f>
        <v/>
      </c>
      <c r="AM44" s="30" t="str">
        <f>IF('B-Daten'!DO29,'B-Daten'!DO29,"")</f>
        <v/>
      </c>
      <c r="AN44" s="32">
        <f>IF('B-Daten'!DQ29,'B-Daten'!DQ29,"")</f>
        <v>3.7549999999999999</v>
      </c>
      <c r="AO44" s="48">
        <f>IF('B-Daten'!DP29,'B-Daten'!DP29,"")</f>
        <v>1600</v>
      </c>
      <c r="AP44" s="30">
        <f t="shared" si="20"/>
        <v>426.09853528628497</v>
      </c>
      <c r="AQ44" s="32">
        <f>IF(SUM('B-Daten'!DU29:'B-Daten'!DV29)&gt;0,SUM('B-Daten'!DU29:'B-Daten'!DV29)/2,"")</f>
        <v>0.32500000000000001</v>
      </c>
      <c r="AR44" s="32">
        <f>IF(SUM('B-Daten'!DY29:'B-Daten'!DZ29)&gt;0,SUM('B-Daten'!DY29:'B-Daten'!DZ29)/2,"")</f>
        <v>0.45</v>
      </c>
      <c r="AS44" s="32" t="str">
        <f>TEXT('B-Daten'!DR29,"")</f>
        <v>trend0</v>
      </c>
      <c r="AT44" s="166" t="str">
        <f>IF('B-Daten'!DS29,'B-Daten'!DS29,"")</f>
        <v/>
      </c>
      <c r="AU44" s="162">
        <f t="shared" si="21"/>
        <v>45105</v>
      </c>
      <c r="AV44" s="28" t="str">
        <f t="shared" si="22"/>
        <v>TTT</v>
      </c>
      <c r="AW44" s="79" t="str">
        <f>IF('B-Daten'!EA29,'B-Daten'!EA29,"")</f>
        <v/>
      </c>
      <c r="AX44" s="30" t="str">
        <f>IF('B-Daten'!EB29,'B-Daten'!EB29,"")</f>
        <v/>
      </c>
      <c r="AY44" s="32">
        <f>IF('B-Daten'!ED29,'B-Daten'!ED29,"")</f>
        <v>4.085</v>
      </c>
      <c r="AZ44" s="48">
        <f>IF('B-Daten'!EC29,'B-Daten'!EC29,"")</f>
        <v>1700</v>
      </c>
      <c r="BA44" s="30">
        <f t="shared" si="23"/>
        <v>416.15667074663401</v>
      </c>
      <c r="BB44" s="32">
        <f>IF(SUM('B-Daten'!EH29:'B-Daten'!EI29)&gt;0,SUM('B-Daten'!EH29:'B-Daten'!EI29)/2,"")</f>
        <v>0.35</v>
      </c>
      <c r="BC44" s="32">
        <f>IF(SUM('B-Daten'!EL29:'B-Daten'!EM29)&gt;0,SUM('B-Daten'!EL29:'B-Daten'!EM29)/2,"")</f>
        <v>0.67</v>
      </c>
      <c r="BD44" s="32" t="str">
        <f>TEXT('B-Daten'!EE29,"")</f>
        <v>trend0</v>
      </c>
      <c r="BE44" s="166" t="str">
        <f>IF('B-Daten'!EF29,'B-Daten'!EF29,"")</f>
        <v/>
      </c>
      <c r="BF44" s="79" t="str">
        <f>IF('B-Daten'!EN29,'B-Daten'!EN29,"")</f>
        <v/>
      </c>
      <c r="BG44" s="30" t="str">
        <f>IF('B-Daten'!EO29,'B-Daten'!EO29,"")</f>
        <v/>
      </c>
      <c r="BH44" s="32">
        <f>IF('B-Daten'!EQ29,'B-Daten'!EQ29,"")</f>
        <v>4.085</v>
      </c>
      <c r="BI44" s="28">
        <f>IF('B-Daten'!EP29,'B-Daten'!EP29,"")</f>
        <v>1700</v>
      </c>
      <c r="BJ44" s="30">
        <f t="shared" si="24"/>
        <v>416.15667074663401</v>
      </c>
      <c r="BK44" s="32">
        <f>IF(SUM('B-Daten'!EU29:'B-Daten'!EV29)&gt;0,SUM('B-Daten'!EU29:'B-Daten'!EV29)/2,"")</f>
        <v>0.32</v>
      </c>
      <c r="BL44" s="32">
        <f>IF(SUM('B-Daten'!EY29:'B-Daten'!EZ29)&gt;0,SUM('B-Daten'!EY29:'B-Daten'!EZ29)/2,"")</f>
        <v>0.54500000000000004</v>
      </c>
      <c r="BM44" s="32" t="str">
        <f>TEXT('B-Daten'!ER29,"")</f>
        <v>trend0</v>
      </c>
      <c r="BN44" s="166" t="str">
        <f>IF('B-Daten'!ES29,'B-Daten'!ES29,"")</f>
        <v/>
      </c>
      <c r="BO44" s="162">
        <f t="shared" si="13"/>
        <v>45105</v>
      </c>
      <c r="BP44" s="29" t="str">
        <f t="shared" si="14"/>
        <v>TTT</v>
      </c>
      <c r="BQ44" s="218">
        <f>IF('B-Daten'!I29,'B-Daten'!I29,"")</f>
        <v>16505.62</v>
      </c>
      <c r="BR44" s="215">
        <f>IF('B-Daten'!CB29,'B-Daten'!CB29,"")</f>
        <v>7.85</v>
      </c>
      <c r="BS44" s="30">
        <f>IF('B-Daten'!CA29,'B-Daten'!CA29,"")</f>
        <v>26</v>
      </c>
      <c r="BT44" s="28" t="str">
        <f>IF('B-Daten'!CK29,'B-Daten'!CK29,"")</f>
        <v/>
      </c>
      <c r="BU44" s="28">
        <f>IF('B-Daten'!CR29,'B-Daten'!CR29,"")</f>
        <v>150</v>
      </c>
      <c r="BV44" s="30">
        <f>IF('B-Daten'!CC29,'B-Daten'!CC29,"")</f>
        <v>11</v>
      </c>
      <c r="BW44" s="30">
        <f>IF('B-Daten'!CD29,'B-Daten'!CD29,"")</f>
        <v>27.7</v>
      </c>
      <c r="BX44" s="32">
        <f>IF('B-Daten'!CF29,'B-Daten'!CF29,"")</f>
        <v>6.28</v>
      </c>
      <c r="BY44" s="32">
        <f>IF('B-Daten'!CG29,'B-Daten'!CG29,"")</f>
        <v>2.56</v>
      </c>
      <c r="BZ44" s="32">
        <f>IF('B-Daten'!CH29,'B-Daten'!CH29,"")</f>
        <v>0.13100000000000001</v>
      </c>
      <c r="CA44" s="32">
        <f>IF('B-Daten'!CI29,'B-Daten'!CI29,"")</f>
        <v>17.399999999999999</v>
      </c>
      <c r="CB44" s="32">
        <f>IF('B-Daten'!CJ29,'B-Daten'!CJ29,"")</f>
        <v>17.399999999999999</v>
      </c>
      <c r="CC44" s="32">
        <f>IF('B-Daten'!CE29,'B-Daten'!CE29,"")</f>
        <v>0.99199999999999999</v>
      </c>
      <c r="CD44" s="28">
        <f>IF('B-Daten'!CL29,'B-Daten'!CL29,"")</f>
        <v>12</v>
      </c>
      <c r="CE44" s="29" t="str">
        <f>TEXT('B-Daten'!CO29,"")</f>
        <v/>
      </c>
      <c r="CF44" s="47">
        <f>IF('B-Daten'!N29,'B-Daten'!N29,"")</f>
        <v>197.28</v>
      </c>
      <c r="CG44" s="30" t="str">
        <f>IF('B-Daten'!O29,'B-Daten'!O29,"")</f>
        <v/>
      </c>
      <c r="CH44" s="30" t="str">
        <f>IF('B-Daten'!P29,'B-Daten'!P29,"")</f>
        <v/>
      </c>
      <c r="CI44" s="47" t="str">
        <f>IF('B-Daten'!Q29,'B-Daten'!Q29,"")</f>
        <v/>
      </c>
      <c r="CJ44" s="30">
        <f>IF('B-Daten'!R29&gt;0,'B-Daten'!R29,"")</f>
        <v>0.69</v>
      </c>
      <c r="CK44" s="30">
        <f>IF('B-Daten'!AX29&gt;0,'B-Daten'!AX29,"")</f>
        <v>2.78</v>
      </c>
      <c r="CL44" s="30" t="str">
        <f>IF('B-Daten'!S29,'B-Daten'!S29,"")</f>
        <v/>
      </c>
      <c r="CM44" s="30" t="str">
        <f>IF('B-Daten'!BS29,'B-Daten'!BS29,"")</f>
        <v/>
      </c>
      <c r="CN44" s="30" t="str">
        <f>IF('B-Daten'!M29,'B-Daten'!M29,"")</f>
        <v/>
      </c>
      <c r="CO44" s="31"/>
      <c r="CP44" s="90">
        <f>IF(SUM('B-Daten'!AN29:AO29)&gt;0,SUM('B-Daten'!AN29:AO29),"")</f>
        <v>10578</v>
      </c>
      <c r="CQ44" s="33" t="str">
        <f>TEXT('B-Daten'!AF29,"")</f>
        <v/>
      </c>
      <c r="CV44" s="60">
        <f t="shared" si="15"/>
        <v>45105</v>
      </c>
      <c r="CW44" s="58">
        <v>4.96</v>
      </c>
      <c r="CX44" s="58">
        <v>80</v>
      </c>
      <c r="CY44" s="58">
        <v>60</v>
      </c>
      <c r="CZ44" s="58">
        <v>150</v>
      </c>
    </row>
    <row r="45" spans="1:104" ht="9" customHeight="1" x14ac:dyDescent="0.2">
      <c r="A45" s="101">
        <f>IF('B-Daten'!A30,'B-Daten'!A30,"")</f>
        <v>45106</v>
      </c>
      <c r="B45" s="34" t="str">
        <f t="shared" si="12"/>
        <v>TTT</v>
      </c>
      <c r="C45" s="49" t="str">
        <f>IF('B-Daten'!B30,'B-Daten'!B30,"")</f>
        <v/>
      </c>
      <c r="D45" s="28">
        <f>IF('B-Daten'!C30,'B-Daten'!C30,"")</f>
        <v>1</v>
      </c>
      <c r="E45" s="28" t="str">
        <f>IF('B-Daten'!F30,'B-Daten'!F30,"")</f>
        <v/>
      </c>
      <c r="F45" s="30" t="str">
        <f>IF('B-Daten'!D30,'B-Daten'!D30,"")</f>
        <v/>
      </c>
      <c r="G45" s="166" t="str">
        <f>IF('B-Daten'!E30,'B-Daten'!E30,"")</f>
        <v/>
      </c>
      <c r="H45" s="83" t="str">
        <f>IF('B-Daten'!BA30,'B-Daten'!BA30,"")</f>
        <v/>
      </c>
      <c r="I45" s="30" t="str">
        <f>IF('B-Daten'!BB30,'B-Daten'!BB30,"")</f>
        <v/>
      </c>
      <c r="J45" s="177">
        <f>IF('B-Daten'!G30,'B-Daten'!G30,"")</f>
        <v>16680.77</v>
      </c>
      <c r="K45" s="48">
        <f t="shared" si="16"/>
        <v>16680.77</v>
      </c>
      <c r="L45" s="180" t="str">
        <f>IF('B-Daten'!H30,'B-Daten'!H30,"")</f>
        <v/>
      </c>
      <c r="M45" s="28" t="str">
        <f>IF('B-Daten'!BK30,'B-Daten'!BK30,"")</f>
        <v/>
      </c>
      <c r="N45" s="30" t="str">
        <f>IF('B-Daten'!J30,'B-Daten'!J30,"")</f>
        <v/>
      </c>
      <c r="O45" s="30" t="str">
        <f>IF('B-Daten'!K30,'B-Daten'!K30,"")</f>
        <v/>
      </c>
      <c r="P45" s="30" t="str">
        <f>IF('B-Daten'!L30,'B-Daten'!L30,"")</f>
        <v/>
      </c>
      <c r="Q45" s="48" t="str">
        <f>IF('B-Daten'!BC30,'B-Daten'!BC30,"")</f>
        <v/>
      </c>
      <c r="R45" s="48" t="str">
        <f>IF('B-Daten'!BD30,'B-Daten'!BD30,"")</f>
        <v/>
      </c>
      <c r="S45" s="30" t="str">
        <f>IF('B-Daten'!BF30,'B-Daten'!BF30,"")</f>
        <v/>
      </c>
      <c r="T45" s="30" t="str">
        <f>IF('B-Daten'!BG30,'B-Daten'!BG30,"")</f>
        <v/>
      </c>
      <c r="U45" s="32" t="str">
        <f>IF('B-Daten'!BH30,'B-Daten'!BH30,"")</f>
        <v/>
      </c>
      <c r="V45" s="30" t="str">
        <f>IF('B-Daten'!BI30,'B-Daten'!BI30,"")</f>
        <v/>
      </c>
      <c r="W45" s="30" t="str">
        <f>IF('B-Daten'!BE30,'B-Daten'!BE30,"")</f>
        <v/>
      </c>
      <c r="X45" s="28" t="str">
        <f>IF('B-Daten'!BJ30,'B-Daten'!BJ30,"")</f>
        <v/>
      </c>
      <c r="Y45" s="28" t="str">
        <f>IF('B-Daten'!BL30,'B-Daten'!BL30,"")</f>
        <v/>
      </c>
      <c r="Z45" s="198" t="str">
        <f>IF('B-Daten'!BO30,'B-Daten'!BO30,"")</f>
        <v/>
      </c>
      <c r="AA45" s="162">
        <f t="shared" si="17"/>
        <v>45106</v>
      </c>
      <c r="AB45" s="29" t="str">
        <f t="shared" si="18"/>
        <v>TTT</v>
      </c>
      <c r="AC45" s="79" t="str">
        <f>IF('B-Daten'!DA30,'B-Daten'!DA30,"")</f>
        <v/>
      </c>
      <c r="AD45" s="30" t="str">
        <f>IF('B-Daten'!DB30,'B-Daten'!DB30,"")</f>
        <v/>
      </c>
      <c r="AE45" s="32">
        <f>IF('B-Daten'!DD30,'B-Daten'!DD30,"")</f>
        <v>3.96</v>
      </c>
      <c r="AF45" s="48">
        <f>IF('B-Daten'!DC30,'B-Daten'!DC30,"")</f>
        <v>1450</v>
      </c>
      <c r="AG45" s="30">
        <f t="shared" si="19"/>
        <v>366.16161616161617</v>
      </c>
      <c r="AH45" s="32">
        <f>IF(SUM('B-Daten'!DH30:'B-Daten'!DI30)&gt;0,SUM('B-Daten'!DH30:'B-Daten'!DI30)/2,"")</f>
        <v>0.33</v>
      </c>
      <c r="AI45" s="32">
        <f>IF(SUM('B-Daten'!DL30:'B-Daten'!DM30)&gt;0,SUM('B-Daten'!DL30:'B-Daten'!DM30)/2,"")</f>
        <v>0.49</v>
      </c>
      <c r="AJ45" s="32" t="str">
        <f>TEXT('B-Daten'!DE30,"")</f>
        <v/>
      </c>
      <c r="AK45" s="166" t="str">
        <f>IF('B-Daten'!DF30,'B-Daten'!DF30,"")</f>
        <v/>
      </c>
      <c r="AL45" s="79" t="str">
        <f>IF('B-Daten'!DN30,'B-Daten'!DN30,"")</f>
        <v/>
      </c>
      <c r="AM45" s="30" t="str">
        <f>IF('B-Daten'!DO30,'B-Daten'!DO30,"")</f>
        <v/>
      </c>
      <c r="AN45" s="32">
        <f>IF('B-Daten'!DQ30,'B-Daten'!DQ30,"")</f>
        <v>3.96</v>
      </c>
      <c r="AO45" s="48">
        <f>IF('B-Daten'!DP30,'B-Daten'!DP30,"")</f>
        <v>1450</v>
      </c>
      <c r="AP45" s="30">
        <f t="shared" si="20"/>
        <v>366.16161616161617</v>
      </c>
      <c r="AQ45" s="32">
        <f>IF(SUM('B-Daten'!DU30:'B-Daten'!DV30)&gt;0,SUM('B-Daten'!DU30:'B-Daten'!DV30)/2,"")</f>
        <v>0.33</v>
      </c>
      <c r="AR45" s="32">
        <f>IF(SUM('B-Daten'!DY30:'B-Daten'!DZ30)&gt;0,SUM('B-Daten'!DY30:'B-Daten'!DZ30)/2,"")</f>
        <v>0.41000000000000003</v>
      </c>
      <c r="AS45" s="32" t="str">
        <f>TEXT('B-Daten'!DR30,"")</f>
        <v/>
      </c>
      <c r="AT45" s="166" t="str">
        <f>IF('B-Daten'!DS30,'B-Daten'!DS30,"")</f>
        <v/>
      </c>
      <c r="AU45" s="162">
        <f t="shared" si="21"/>
        <v>45106</v>
      </c>
      <c r="AV45" s="28" t="str">
        <f t="shared" si="22"/>
        <v>TTT</v>
      </c>
      <c r="AW45" s="79" t="str">
        <f>IF('B-Daten'!EA30,'B-Daten'!EA30,"")</f>
        <v/>
      </c>
      <c r="AX45" s="30" t="str">
        <f>IF('B-Daten'!EB30,'B-Daten'!EB30,"")</f>
        <v/>
      </c>
      <c r="AY45" s="32">
        <f>IF('B-Daten'!ED30,'B-Daten'!ED30,"")</f>
        <v>4.26</v>
      </c>
      <c r="AZ45" s="48">
        <f>IF('B-Daten'!EC30,'B-Daten'!EC30,"")</f>
        <v>1750</v>
      </c>
      <c r="BA45" s="30">
        <f t="shared" si="23"/>
        <v>410.79812206572774</v>
      </c>
      <c r="BB45" s="32">
        <f>IF(SUM('B-Daten'!EH30:'B-Daten'!EI30)&gt;0,SUM('B-Daten'!EH30:'B-Daten'!EI30)/2,"")</f>
        <v>0.36</v>
      </c>
      <c r="BC45" s="32">
        <f>IF(SUM('B-Daten'!EL30:'B-Daten'!EM30)&gt;0,SUM('B-Daten'!EL30:'B-Daten'!EM30)/2,"")</f>
        <v>0.57999999999999996</v>
      </c>
      <c r="BD45" s="32" t="str">
        <f>TEXT('B-Daten'!EE30,"")</f>
        <v/>
      </c>
      <c r="BE45" s="166" t="str">
        <f>IF('B-Daten'!EF30,'B-Daten'!EF30,"")</f>
        <v/>
      </c>
      <c r="BF45" s="79" t="str">
        <f>IF('B-Daten'!EN30,'B-Daten'!EN30,"")</f>
        <v/>
      </c>
      <c r="BG45" s="30" t="str">
        <f>IF('B-Daten'!EO30,'B-Daten'!EO30,"")</f>
        <v/>
      </c>
      <c r="BH45" s="32">
        <f>IF('B-Daten'!EQ30,'B-Daten'!EQ30,"")</f>
        <v>4.26</v>
      </c>
      <c r="BI45" s="28">
        <f>IF('B-Daten'!EP30,'B-Daten'!EP30,"")</f>
        <v>1750</v>
      </c>
      <c r="BJ45" s="30">
        <f t="shared" si="24"/>
        <v>410.79812206572774</v>
      </c>
      <c r="BK45" s="32">
        <f>IF(SUM('B-Daten'!EU30:'B-Daten'!EV30)&gt;0,SUM('B-Daten'!EU30:'B-Daten'!EV30)/2,"")</f>
        <v>0.32</v>
      </c>
      <c r="BL45" s="32">
        <f>IF(SUM('B-Daten'!EY30:'B-Daten'!EZ30)&gt;0,SUM('B-Daten'!EY30:'B-Daten'!EZ30)/2,"")</f>
        <v>0.41000000000000003</v>
      </c>
      <c r="BM45" s="32" t="str">
        <f>TEXT('B-Daten'!ER30,"")</f>
        <v/>
      </c>
      <c r="BN45" s="166" t="str">
        <f>IF('B-Daten'!ES30,'B-Daten'!ES30,"")</f>
        <v/>
      </c>
      <c r="BO45" s="162">
        <f t="shared" si="13"/>
        <v>45106</v>
      </c>
      <c r="BP45" s="29" t="str">
        <f t="shared" si="14"/>
        <v>TTT</v>
      </c>
      <c r="BQ45" s="218">
        <f>IF('B-Daten'!I30,'B-Daten'!I30,"")</f>
        <v>17385.849999999999</v>
      </c>
      <c r="BR45" s="215">
        <f>IF('B-Daten'!CB30,'B-Daten'!CB30,"")</f>
        <v>7.82</v>
      </c>
      <c r="BS45" s="30">
        <f>IF('B-Daten'!CA30,'B-Daten'!CA30,"")</f>
        <v>26</v>
      </c>
      <c r="BT45" s="28" t="str">
        <f>IF('B-Daten'!CK30,'B-Daten'!CK30,"")</f>
        <v/>
      </c>
      <c r="BU45" s="28" t="str">
        <f>IF('B-Daten'!CR30,'B-Daten'!CR30,"")</f>
        <v/>
      </c>
      <c r="BV45" s="30">
        <f>IF('B-Daten'!CC30,'B-Daten'!CC30,"")</f>
        <v>3</v>
      </c>
      <c r="BW45" s="30">
        <f>IF('B-Daten'!CD30,'B-Daten'!CD30,"")</f>
        <v>32.4</v>
      </c>
      <c r="BX45" s="32">
        <f>IF('B-Daten'!CF30,'B-Daten'!CF30,"")</f>
        <v>9.5250000000000004</v>
      </c>
      <c r="BY45" s="32">
        <f>IF('B-Daten'!CG30,'B-Daten'!CG30,"")</f>
        <v>1.68</v>
      </c>
      <c r="BZ45" s="32">
        <f>IF('B-Daten'!CH30,'B-Daten'!CH30,"")</f>
        <v>0.13400000000000001</v>
      </c>
      <c r="CA45" s="32">
        <f>IF('B-Daten'!CI30,'B-Daten'!CI30,"")</f>
        <v>14.5</v>
      </c>
      <c r="CB45" s="32">
        <f>IF('B-Daten'!CJ30,'B-Daten'!CJ30,"")</f>
        <v>14.5</v>
      </c>
      <c r="CC45" s="32">
        <f>IF('B-Daten'!CE30,'B-Daten'!CE30,"")</f>
        <v>1.31</v>
      </c>
      <c r="CD45" s="28">
        <f>IF('B-Daten'!CL30,'B-Daten'!CL30,"")</f>
        <v>14</v>
      </c>
      <c r="CE45" s="29" t="str">
        <f>TEXT('B-Daten'!CO30,"")</f>
        <v/>
      </c>
      <c r="CF45" s="47">
        <f>IF('B-Daten'!N30,'B-Daten'!N30,"")</f>
        <v>273.42</v>
      </c>
      <c r="CG45" s="30" t="str">
        <f>IF('B-Daten'!O30,'B-Daten'!O30,"")</f>
        <v/>
      </c>
      <c r="CH45" s="30" t="str">
        <f>IF('B-Daten'!P30,'B-Daten'!P30,"")</f>
        <v/>
      </c>
      <c r="CI45" s="47">
        <f>IF('B-Daten'!Q30,'B-Daten'!Q30,"")</f>
        <v>11.35</v>
      </c>
      <c r="CJ45" s="30">
        <f>IF('B-Daten'!R30&gt;0,'B-Daten'!R30,"")</f>
        <v>161.63999999999999</v>
      </c>
      <c r="CK45" s="30">
        <f>IF('B-Daten'!AX30&gt;0,'B-Daten'!AX30,"")</f>
        <v>163.71</v>
      </c>
      <c r="CL45" s="30" t="str">
        <f>IF('B-Daten'!S30,'B-Daten'!S30,"")</f>
        <v/>
      </c>
      <c r="CM45" s="30" t="str">
        <f>IF('B-Daten'!BS30,'B-Daten'!BS30,"")</f>
        <v/>
      </c>
      <c r="CN45" s="30">
        <f>IF('B-Daten'!M30,'B-Daten'!M30,"")</f>
        <v>28</v>
      </c>
      <c r="CO45" s="31"/>
      <c r="CP45" s="90">
        <f>IF(SUM('B-Daten'!AN30:AO30)&gt;0,SUM('B-Daten'!AN30:AO30),"")</f>
        <v>10228</v>
      </c>
      <c r="CQ45" s="33" t="str">
        <f>TEXT('B-Daten'!AF30,"")</f>
        <v/>
      </c>
      <c r="CV45" s="60">
        <f t="shared" si="15"/>
        <v>45106</v>
      </c>
      <c r="CW45" s="58">
        <v>4.96</v>
      </c>
      <c r="CX45" s="58">
        <v>80</v>
      </c>
      <c r="CY45" s="58">
        <v>60</v>
      </c>
      <c r="CZ45" s="58">
        <v>150</v>
      </c>
    </row>
    <row r="46" spans="1:104" ht="9" customHeight="1" x14ac:dyDescent="0.2">
      <c r="A46" s="101">
        <f>IF('B-Daten'!A31,'B-Daten'!A31,"")</f>
        <v>45107</v>
      </c>
      <c r="B46" s="34" t="str">
        <f t="shared" si="12"/>
        <v>TTT</v>
      </c>
      <c r="C46" s="49" t="str">
        <f>IF('B-Daten'!B31,'B-Daten'!B31,"")</f>
        <v/>
      </c>
      <c r="D46" s="28">
        <f>IF('B-Daten'!C31,'B-Daten'!C31,"")</f>
        <v>1</v>
      </c>
      <c r="E46" s="28" t="str">
        <f>IF('B-Daten'!F31,'B-Daten'!F31,"")</f>
        <v/>
      </c>
      <c r="F46" s="30" t="str">
        <f>IF('B-Daten'!D31,'B-Daten'!D31,"")</f>
        <v/>
      </c>
      <c r="G46" s="166" t="str">
        <f>IF('B-Daten'!E31,'B-Daten'!E31,"")</f>
        <v/>
      </c>
      <c r="H46" s="83" t="str">
        <f>IF('B-Daten'!BA31,'B-Daten'!BA31,"")</f>
        <v/>
      </c>
      <c r="I46" s="30" t="str">
        <f>IF('B-Daten'!BB31,'B-Daten'!BB31,"")</f>
        <v/>
      </c>
      <c r="J46" s="177">
        <f>IF('B-Daten'!G31,'B-Daten'!G31,"")</f>
        <v>16309.25</v>
      </c>
      <c r="K46" s="48">
        <f t="shared" si="16"/>
        <v>16309.25</v>
      </c>
      <c r="L46" s="180" t="str">
        <f>IF('B-Daten'!H31,'B-Daten'!H31,"")</f>
        <v/>
      </c>
      <c r="M46" s="28" t="str">
        <f>IF('B-Daten'!BK31,'B-Daten'!BK31,"")</f>
        <v/>
      </c>
      <c r="N46" s="30">
        <f>IF('B-Daten'!J31,'B-Daten'!J31,"")</f>
        <v>15</v>
      </c>
      <c r="O46" s="30" t="str">
        <f>IF('B-Daten'!K31,'B-Daten'!K31,"")</f>
        <v/>
      </c>
      <c r="P46" s="30" t="str">
        <f>IF('B-Daten'!L31,'B-Daten'!L31,"")</f>
        <v/>
      </c>
      <c r="Q46" s="48" t="str">
        <f>IF('B-Daten'!BC31,'B-Daten'!BC31,"")</f>
        <v/>
      </c>
      <c r="R46" s="48" t="str">
        <f>IF('B-Daten'!BD31,'B-Daten'!BD31,"")</f>
        <v/>
      </c>
      <c r="S46" s="30" t="str">
        <f>IF('B-Daten'!BF31,'B-Daten'!BF31,"")</f>
        <v/>
      </c>
      <c r="T46" s="30" t="str">
        <f>IF('B-Daten'!BG31,'B-Daten'!BG31,"")</f>
        <v/>
      </c>
      <c r="U46" s="32" t="str">
        <f>IF('B-Daten'!BH31,'B-Daten'!BH31,"")</f>
        <v/>
      </c>
      <c r="V46" s="30" t="str">
        <f>IF('B-Daten'!BI31,'B-Daten'!BI31,"")</f>
        <v/>
      </c>
      <c r="W46" s="30" t="str">
        <f>IF('B-Daten'!BE31,'B-Daten'!BE31,"")</f>
        <v/>
      </c>
      <c r="X46" s="28" t="str">
        <f>IF('B-Daten'!BJ31,'B-Daten'!BJ31,"")</f>
        <v/>
      </c>
      <c r="Y46" s="28" t="str">
        <f>IF('B-Daten'!BL31,'B-Daten'!BL31,"")</f>
        <v/>
      </c>
      <c r="Z46" s="198" t="str">
        <f>IF('B-Daten'!BO31,'B-Daten'!BO31,"")</f>
        <v/>
      </c>
      <c r="AA46" s="162">
        <f t="shared" si="17"/>
        <v>45107</v>
      </c>
      <c r="AB46" s="29" t="str">
        <f t="shared" si="18"/>
        <v>TTT</v>
      </c>
      <c r="AC46" s="79" t="str">
        <f>IF('B-Daten'!DA31,'B-Daten'!DA31,"")</f>
        <v/>
      </c>
      <c r="AD46" s="30" t="str">
        <f>IF('B-Daten'!DB31,'B-Daten'!DB31,"")</f>
        <v/>
      </c>
      <c r="AE46" s="32" t="str">
        <f>IF('B-Daten'!DD31,'B-Daten'!DD31,"")</f>
        <v/>
      </c>
      <c r="AF46" s="48" t="str">
        <f>IF('B-Daten'!DC31,'B-Daten'!DC31,"")</f>
        <v/>
      </c>
      <c r="AG46" s="30" t="str">
        <f t="shared" si="19"/>
        <v/>
      </c>
      <c r="AH46" s="32">
        <f>IF(SUM('B-Daten'!DH31:'B-Daten'!DI31)&gt;0,SUM('B-Daten'!DH31:'B-Daten'!DI31)/2,"")</f>
        <v>0.33</v>
      </c>
      <c r="AI46" s="32">
        <f>IF(SUM('B-Daten'!DL31:'B-Daten'!DM31)&gt;0,SUM('B-Daten'!DL31:'B-Daten'!DM31)/2,"")</f>
        <v>0.49</v>
      </c>
      <c r="AJ46" s="32" t="str">
        <f>TEXT('B-Daten'!DE31,"")</f>
        <v/>
      </c>
      <c r="AK46" s="166" t="str">
        <f>IF('B-Daten'!DF31,'B-Daten'!DF31,"")</f>
        <v/>
      </c>
      <c r="AL46" s="79" t="str">
        <f>IF('B-Daten'!DN31,'B-Daten'!DN31,"")</f>
        <v/>
      </c>
      <c r="AM46" s="30" t="str">
        <f>IF('B-Daten'!DO31,'B-Daten'!DO31,"")</f>
        <v/>
      </c>
      <c r="AN46" s="32" t="str">
        <f>IF('B-Daten'!DQ31,'B-Daten'!DQ31,"")</f>
        <v/>
      </c>
      <c r="AO46" s="48" t="str">
        <f>IF('B-Daten'!DP31,'B-Daten'!DP31,"")</f>
        <v/>
      </c>
      <c r="AP46" s="30" t="str">
        <f t="shared" si="20"/>
        <v/>
      </c>
      <c r="AQ46" s="32">
        <f>IF(SUM('B-Daten'!DU31:'B-Daten'!DV31)&gt;0,SUM('B-Daten'!DU31:'B-Daten'!DV31)/2,"")</f>
        <v>0.33500000000000002</v>
      </c>
      <c r="AR46" s="32">
        <f>IF(SUM('B-Daten'!DY31:'B-Daten'!DZ31)&gt;0,SUM('B-Daten'!DY31:'B-Daten'!DZ31)/2,"")</f>
        <v>0.41500000000000004</v>
      </c>
      <c r="AS46" s="32" t="str">
        <f>TEXT('B-Daten'!DR31,"")</f>
        <v/>
      </c>
      <c r="AT46" s="166" t="str">
        <f>IF('B-Daten'!DS31,'B-Daten'!DS31,"")</f>
        <v/>
      </c>
      <c r="AU46" s="162">
        <f t="shared" si="21"/>
        <v>45107</v>
      </c>
      <c r="AV46" s="28" t="str">
        <f t="shared" si="22"/>
        <v>TTT</v>
      </c>
      <c r="AW46" s="79" t="str">
        <f>IF('B-Daten'!EA31,'B-Daten'!EA31,"")</f>
        <v/>
      </c>
      <c r="AX46" s="30" t="str">
        <f>IF('B-Daten'!EB31,'B-Daten'!EB31,"")</f>
        <v/>
      </c>
      <c r="AY46" s="32" t="str">
        <f>IF('B-Daten'!ED31,'B-Daten'!ED31,"")</f>
        <v/>
      </c>
      <c r="AZ46" s="48" t="str">
        <f>IF('B-Daten'!EC31,'B-Daten'!EC31,"")</f>
        <v/>
      </c>
      <c r="BA46" s="30" t="str">
        <f t="shared" si="23"/>
        <v/>
      </c>
      <c r="BB46" s="32">
        <f>IF(SUM('B-Daten'!EH31:'B-Daten'!EI31)&gt;0,SUM('B-Daten'!EH31:'B-Daten'!EI31)/2,"")</f>
        <v>0.38</v>
      </c>
      <c r="BC46" s="32">
        <f>IF(SUM('B-Daten'!EL31:'B-Daten'!EM31)&gt;0,SUM('B-Daten'!EL31:'B-Daten'!EM31)/2,"")</f>
        <v>0.64</v>
      </c>
      <c r="BD46" s="32" t="str">
        <f>TEXT('B-Daten'!EE31,"")</f>
        <v/>
      </c>
      <c r="BE46" s="166" t="str">
        <f>IF('B-Daten'!EF31,'B-Daten'!EF31,"")</f>
        <v/>
      </c>
      <c r="BF46" s="79" t="str">
        <f>IF('B-Daten'!EN31,'B-Daten'!EN31,"")</f>
        <v/>
      </c>
      <c r="BG46" s="30" t="str">
        <f>IF('B-Daten'!EO31,'B-Daten'!EO31,"")</f>
        <v/>
      </c>
      <c r="BH46" s="32" t="str">
        <f>IF('B-Daten'!EQ31,'B-Daten'!EQ31,"")</f>
        <v/>
      </c>
      <c r="BI46" s="28" t="str">
        <f>IF('B-Daten'!EP31,'B-Daten'!EP31,"")</f>
        <v/>
      </c>
      <c r="BJ46" s="30" t="str">
        <f t="shared" si="24"/>
        <v/>
      </c>
      <c r="BK46" s="32">
        <f>IF(SUM('B-Daten'!EU31:'B-Daten'!EV31)&gt;0,SUM('B-Daten'!EU31:'B-Daten'!EV31)/2,"")</f>
        <v>0.31</v>
      </c>
      <c r="BL46" s="32">
        <f>IF(SUM('B-Daten'!EY31:'B-Daten'!EZ31)&gt;0,SUM('B-Daten'!EY31:'B-Daten'!EZ31)/2,"")</f>
        <v>0.42000000000000004</v>
      </c>
      <c r="BM46" s="32" t="str">
        <f>TEXT('B-Daten'!ER31,"")</f>
        <v/>
      </c>
      <c r="BN46" s="166" t="str">
        <f>IF('B-Daten'!ES31,'B-Daten'!ES31,"")</f>
        <v/>
      </c>
      <c r="BO46" s="162">
        <f t="shared" si="13"/>
        <v>45107</v>
      </c>
      <c r="BP46" s="29" t="str">
        <f t="shared" si="14"/>
        <v>TTT</v>
      </c>
      <c r="BQ46" s="218">
        <f>IF('B-Daten'!I31,'B-Daten'!I31,"")</f>
        <v>16985.310000000001</v>
      </c>
      <c r="BR46" s="215">
        <f>IF('B-Daten'!CB31,'B-Daten'!CB31,"")</f>
        <v>7.85</v>
      </c>
      <c r="BS46" s="30">
        <f>IF('B-Daten'!CA31,'B-Daten'!CA31,"")</f>
        <v>25.94</v>
      </c>
      <c r="BT46" s="28" t="str">
        <f>IF('B-Daten'!CK31,'B-Daten'!CK31,"")</f>
        <v/>
      </c>
      <c r="BU46" s="28">
        <f>IF('B-Daten'!CR31,'B-Daten'!CR31,"")</f>
        <v>130</v>
      </c>
      <c r="BV46" s="30">
        <f>IF('B-Daten'!CC31,'B-Daten'!CC31,"")</f>
        <v>1</v>
      </c>
      <c r="BW46" s="30">
        <f>IF('B-Daten'!CD31,'B-Daten'!CD31,"")</f>
        <v>38.200000000000003</v>
      </c>
      <c r="BX46" s="32">
        <f>IF('B-Daten'!CF31,'B-Daten'!CF31,"")</f>
        <v>5.25</v>
      </c>
      <c r="BY46" s="32">
        <f>IF('B-Daten'!CG31,'B-Daten'!CG31,"")</f>
        <v>1.82</v>
      </c>
      <c r="BZ46" s="32">
        <f>IF('B-Daten'!CH31,'B-Daten'!CH31,"")</f>
        <v>0.126</v>
      </c>
      <c r="CA46" s="32">
        <f>IF('B-Daten'!CI31,'B-Daten'!CI31,"")</f>
        <v>9.49</v>
      </c>
      <c r="CB46" s="32">
        <f>IF('B-Daten'!CJ31,'B-Daten'!CJ31,"")</f>
        <v>9.49</v>
      </c>
      <c r="CC46" s="32">
        <f>IF('B-Daten'!CE31,'B-Daten'!CE31,"")</f>
        <v>1.33</v>
      </c>
      <c r="CD46" s="28">
        <f>IF('B-Daten'!CL31,'B-Daten'!CL31,"")</f>
        <v>20</v>
      </c>
      <c r="CE46" s="29" t="str">
        <f>TEXT('B-Daten'!CO31,"")</f>
        <v/>
      </c>
      <c r="CF46" s="47">
        <f>IF('B-Daten'!N31,'B-Daten'!N31,"")</f>
        <v>205.08</v>
      </c>
      <c r="CG46" s="30" t="str">
        <f>IF('B-Daten'!O31,'B-Daten'!O31,"")</f>
        <v/>
      </c>
      <c r="CH46" s="30" t="str">
        <f>IF('B-Daten'!P31,'B-Daten'!P31,"")</f>
        <v/>
      </c>
      <c r="CI46" s="47" t="str">
        <f>IF('B-Daten'!Q31,'B-Daten'!Q31,"")</f>
        <v/>
      </c>
      <c r="CJ46" s="30">
        <f>IF('B-Daten'!R31&gt;0,'B-Daten'!R31,"")</f>
        <v>160.33000000000001</v>
      </c>
      <c r="CK46" s="30">
        <f>IF('B-Daten'!AX31&gt;0,'B-Daten'!AX31,"")</f>
        <v>165.14</v>
      </c>
      <c r="CL46" s="30">
        <f>IF('B-Daten'!S31,'B-Daten'!S31,"")</f>
        <v>27.72</v>
      </c>
      <c r="CM46" s="30" t="str">
        <f>IF('B-Daten'!BS31,'B-Daten'!BS31,"")</f>
        <v/>
      </c>
      <c r="CN46" s="30">
        <f>IF('B-Daten'!M31,'B-Daten'!M31,"")</f>
        <v>28</v>
      </c>
      <c r="CO46" s="31"/>
      <c r="CP46" s="90">
        <f>IF(SUM('B-Daten'!AN31:AO31)&gt;0,SUM('B-Daten'!AN31:AO31),"")</f>
        <v>10283</v>
      </c>
      <c r="CQ46" s="33" t="str">
        <f>TEXT('B-Daten'!AF31,"")</f>
        <v/>
      </c>
      <c r="CV46" s="60">
        <f t="shared" si="15"/>
        <v>45107</v>
      </c>
      <c r="CW46" s="58">
        <v>4.96</v>
      </c>
      <c r="CX46" s="58">
        <v>80</v>
      </c>
      <c r="CY46" s="58">
        <v>60</v>
      </c>
      <c r="CZ46" s="58">
        <v>150</v>
      </c>
    </row>
    <row r="47" spans="1:104" ht="9" customHeight="1" thickBot="1" x14ac:dyDescent="0.25">
      <c r="A47" s="102" t="str">
        <f>IF('B-Daten'!A32,'B-Daten'!A32,"")</f>
        <v/>
      </c>
      <c r="B47" s="64" t="str">
        <f>TEXT(A47,"TTT")</f>
        <v/>
      </c>
      <c r="C47" s="65" t="str">
        <f>IF('B-Daten'!B32,'B-Daten'!B32,"")</f>
        <v/>
      </c>
      <c r="D47" s="66" t="str">
        <f>IF('B-Daten'!C32,'B-Daten'!C32,"")</f>
        <v/>
      </c>
      <c r="E47" s="66" t="str">
        <f>IF('B-Daten'!F32,'B-Daten'!F32,"")</f>
        <v/>
      </c>
      <c r="F47" s="103" t="str">
        <f>IF('B-Daten'!D32,'B-Daten'!D32,"")</f>
        <v/>
      </c>
      <c r="G47" s="167" t="str">
        <f>IF('B-Daten'!E32,'B-Daten'!E32,"")</f>
        <v/>
      </c>
      <c r="H47" s="84" t="str">
        <f>IF('B-Daten'!BA32,'B-Daten'!BA32,"")</f>
        <v/>
      </c>
      <c r="I47" s="103" t="str">
        <f>IF('B-Daten'!BB32,'B-Daten'!BB32,"")</f>
        <v/>
      </c>
      <c r="J47" s="178" t="str">
        <f>IF('B-Daten'!G32,'B-Daten'!G32,"")</f>
        <v/>
      </c>
      <c r="K47" s="67" t="str">
        <f t="shared" si="16"/>
        <v/>
      </c>
      <c r="L47" s="181" t="str">
        <f>IF('B-Daten'!H32,'B-Daten'!H32,"")</f>
        <v/>
      </c>
      <c r="M47" s="66" t="str">
        <f>IF('B-Daten'!BK32,'B-Daten'!BK32,"")</f>
        <v/>
      </c>
      <c r="N47" s="103" t="str">
        <f>IF('B-Daten'!J32,'B-Daten'!J32,"")</f>
        <v/>
      </c>
      <c r="O47" s="103" t="str">
        <f>IF('B-Daten'!K32,'B-Daten'!K32,"")</f>
        <v/>
      </c>
      <c r="P47" s="103" t="str">
        <f>IF('B-Daten'!L32,'B-Daten'!L32,"")</f>
        <v/>
      </c>
      <c r="Q47" s="67" t="str">
        <f>IF('B-Daten'!BC32,'B-Daten'!BC32,"")</f>
        <v/>
      </c>
      <c r="R47" s="67" t="str">
        <f>IF('B-Daten'!BD32,'B-Daten'!BD32,"")</f>
        <v/>
      </c>
      <c r="S47" s="103" t="str">
        <f>IF('B-Daten'!BF32,'B-Daten'!BF32,"")</f>
        <v/>
      </c>
      <c r="T47" s="103" t="str">
        <f>IF('B-Daten'!BG32,'B-Daten'!BG32,"")</f>
        <v/>
      </c>
      <c r="U47" s="63" t="str">
        <f>IF('B-Daten'!BH32,'B-Daten'!BH32,"")</f>
        <v/>
      </c>
      <c r="V47" s="103" t="str">
        <f>IF('B-Daten'!BI32,'B-Daten'!BI32,"")</f>
        <v/>
      </c>
      <c r="W47" s="103" t="str">
        <f>IF('B-Daten'!BE32,'B-Daten'!BE32,"")</f>
        <v/>
      </c>
      <c r="X47" s="66" t="str">
        <f>IF('B-Daten'!BJ32,'B-Daten'!BJ32,"")</f>
        <v/>
      </c>
      <c r="Y47" s="66" t="str">
        <f>IF('B-Daten'!BL32,'B-Daten'!BL32,"")</f>
        <v/>
      </c>
      <c r="Z47" s="199" t="str">
        <f>IF('B-Daten'!BO32,'B-Daten'!BO32,"")</f>
        <v/>
      </c>
      <c r="AA47" s="163" t="str">
        <f t="shared" si="17"/>
        <v/>
      </c>
      <c r="AB47" s="81" t="str">
        <f t="shared" si="18"/>
        <v/>
      </c>
      <c r="AC47" s="80" t="str">
        <f>IF('B-Daten'!DA32,'B-Daten'!DA32,"")</f>
        <v/>
      </c>
      <c r="AD47" s="103" t="str">
        <f>IF('B-Daten'!DB32,'B-Daten'!DB32,"")</f>
        <v/>
      </c>
      <c r="AE47" s="63" t="str">
        <f>IF('B-Daten'!DD32,'B-Daten'!DD32,"")</f>
        <v/>
      </c>
      <c r="AF47" s="67" t="str">
        <f>IF('B-Daten'!DC32,'B-Daten'!DC32,"")</f>
        <v/>
      </c>
      <c r="AG47" s="103" t="str">
        <f t="shared" si="19"/>
        <v/>
      </c>
      <c r="AH47" s="63" t="str">
        <f>IF(SUM('B-Daten'!DH32:'B-Daten'!DI32)&gt;0,SUM('B-Daten'!DH32:'B-Daten'!DI32)/2,"")</f>
        <v/>
      </c>
      <c r="AI47" s="63" t="str">
        <f>IF(SUM('B-Daten'!DL32:'B-Daten'!DM32)&gt;0,SUM('B-Daten'!DL32:'B-Daten'!DM32)/2,"")</f>
        <v/>
      </c>
      <c r="AJ47" s="63" t="str">
        <f>TEXT('B-Daten'!DE32,"")</f>
        <v/>
      </c>
      <c r="AK47" s="167" t="str">
        <f>IF('B-Daten'!DF32,'B-Daten'!DF32,"")</f>
        <v/>
      </c>
      <c r="AL47" s="80" t="str">
        <f>IF('B-Daten'!DN32,'B-Daten'!DN32,"")</f>
        <v/>
      </c>
      <c r="AM47" s="103" t="str">
        <f>IF('B-Daten'!DO32,'B-Daten'!DO32,"")</f>
        <v/>
      </c>
      <c r="AN47" s="63" t="str">
        <f>IF('B-Daten'!DQ32,'B-Daten'!DQ32,"")</f>
        <v/>
      </c>
      <c r="AO47" s="67" t="str">
        <f>IF('B-Daten'!DP32,'B-Daten'!DP32,"")</f>
        <v/>
      </c>
      <c r="AP47" s="103" t="str">
        <f t="shared" si="20"/>
        <v/>
      </c>
      <c r="AQ47" s="63" t="str">
        <f>IF(SUM('B-Daten'!DU32:'B-Daten'!DV32)&gt;0,SUM('B-Daten'!DU32:'B-Daten'!DV32)/2,"")</f>
        <v/>
      </c>
      <c r="AR47" s="63" t="str">
        <f>IF(SUM('B-Daten'!DY32:'B-Daten'!DZ32)&gt;0,SUM('B-Daten'!DY32:'B-Daten'!DZ32)/2,"")</f>
        <v/>
      </c>
      <c r="AS47" s="63" t="str">
        <f>TEXT('B-Daten'!DR32,"")</f>
        <v/>
      </c>
      <c r="AT47" s="167" t="str">
        <f>IF('B-Daten'!DS32,'B-Daten'!DS32,"")</f>
        <v/>
      </c>
      <c r="AU47" s="163" t="str">
        <f t="shared" si="21"/>
        <v/>
      </c>
      <c r="AV47" s="66" t="str">
        <f t="shared" si="22"/>
        <v/>
      </c>
      <c r="AW47" s="80" t="str">
        <f>IF('B-Daten'!EA32,'B-Daten'!EA32,"")</f>
        <v/>
      </c>
      <c r="AX47" s="103" t="str">
        <f>IF('B-Daten'!EB32,'B-Daten'!EB32,"")</f>
        <v/>
      </c>
      <c r="AY47" s="63" t="str">
        <f>IF('B-Daten'!ED32,'B-Daten'!ED32,"")</f>
        <v/>
      </c>
      <c r="AZ47" s="67" t="str">
        <f>IF('B-Daten'!EC32,'B-Daten'!EC32,"")</f>
        <v/>
      </c>
      <c r="BA47" s="103" t="str">
        <f t="shared" si="23"/>
        <v/>
      </c>
      <c r="BB47" s="63" t="str">
        <f>IF(SUM('B-Daten'!EH32:'B-Daten'!EI32)&gt;0,SUM('B-Daten'!EH32:'B-Daten'!EI32)/2,"")</f>
        <v/>
      </c>
      <c r="BC47" s="63" t="str">
        <f>IF(SUM('B-Daten'!EL32:'B-Daten'!EM32)&gt;0,SUM('B-Daten'!EL32:'B-Daten'!EM32)/2,"")</f>
        <v/>
      </c>
      <c r="BD47" s="63" t="str">
        <f>TEXT('B-Daten'!EE32,"")</f>
        <v/>
      </c>
      <c r="BE47" s="167" t="str">
        <f>IF('B-Daten'!EF32,'B-Daten'!EF32,"")</f>
        <v/>
      </c>
      <c r="BF47" s="80" t="str">
        <f>IF('B-Daten'!EN32,'B-Daten'!EN32,"")</f>
        <v/>
      </c>
      <c r="BG47" s="103" t="str">
        <f>IF('B-Daten'!EO32,'B-Daten'!EO32,"")</f>
        <v/>
      </c>
      <c r="BH47" s="63" t="str">
        <f>IF('B-Daten'!EQ32,'B-Daten'!EQ32,"")</f>
        <v/>
      </c>
      <c r="BI47" s="66" t="str">
        <f>IF('B-Daten'!EP32,'B-Daten'!EP32,"")</f>
        <v/>
      </c>
      <c r="BJ47" s="103" t="str">
        <f t="shared" si="24"/>
        <v/>
      </c>
      <c r="BK47" s="63" t="str">
        <f>IF(SUM('B-Daten'!EU32:'B-Daten'!EV32)&gt;0,SUM('B-Daten'!EU32:'B-Daten'!EV32)/2,"")</f>
        <v/>
      </c>
      <c r="BL47" s="63" t="str">
        <f>IF(SUM('B-Daten'!EY32:'B-Daten'!EZ32)&gt;0,SUM('B-Daten'!EY32:'B-Daten'!EZ32)/2,"")</f>
        <v/>
      </c>
      <c r="BM47" s="63" t="str">
        <f>TEXT('B-Daten'!ER32,"")</f>
        <v/>
      </c>
      <c r="BN47" s="167" t="str">
        <f>IF('B-Daten'!ES32,'B-Daten'!ES32,"")</f>
        <v/>
      </c>
      <c r="BO47" s="163" t="str">
        <f t="shared" si="13"/>
        <v/>
      </c>
      <c r="BP47" s="81" t="str">
        <f t="shared" si="14"/>
        <v/>
      </c>
      <c r="BQ47" s="219" t="str">
        <f>IF('B-Daten'!I32,'B-Daten'!I32,"")</f>
        <v/>
      </c>
      <c r="BR47" s="216" t="str">
        <f>IF('B-Daten'!CB32,'B-Daten'!CB32,"")</f>
        <v/>
      </c>
      <c r="BS47" s="103" t="str">
        <f>IF('B-Daten'!CA32,'B-Daten'!CA32,"")</f>
        <v/>
      </c>
      <c r="BT47" s="66" t="str">
        <f>IF('B-Daten'!CK32,'B-Daten'!CK32,"")</f>
        <v/>
      </c>
      <c r="BU47" s="66" t="str">
        <f>IF('B-Daten'!CR32,'B-Daten'!CR32,"")</f>
        <v/>
      </c>
      <c r="BV47" s="103" t="str">
        <f>IF('B-Daten'!CC32,'B-Daten'!CC32,"")</f>
        <v/>
      </c>
      <c r="BW47" s="103" t="str">
        <f>IF('B-Daten'!CD32,'B-Daten'!CD32,"")</f>
        <v/>
      </c>
      <c r="BX47" s="63" t="str">
        <f>IF('B-Daten'!CF32,'B-Daten'!CF32,"")</f>
        <v/>
      </c>
      <c r="BY47" s="63" t="str">
        <f>IF('B-Daten'!CG32,'B-Daten'!CG32,"")</f>
        <v/>
      </c>
      <c r="BZ47" s="63" t="str">
        <f>IF('B-Daten'!CH32,'B-Daten'!CH32,"")</f>
        <v/>
      </c>
      <c r="CA47" s="63" t="str">
        <f>IF('B-Daten'!CI32,'B-Daten'!CI32,"")</f>
        <v/>
      </c>
      <c r="CB47" s="63" t="str">
        <f>IF('B-Daten'!CJ32,'B-Daten'!CJ32,"")</f>
        <v/>
      </c>
      <c r="CC47" s="63" t="str">
        <f>IF('B-Daten'!CE32,'B-Daten'!CE32,"")</f>
        <v/>
      </c>
      <c r="CD47" s="66" t="str">
        <f>IF('B-Daten'!CL32,'B-Daten'!CL32,"")</f>
        <v/>
      </c>
      <c r="CE47" s="81" t="str">
        <f>TEXT('B-Daten'!CO32,"")</f>
        <v/>
      </c>
      <c r="CF47" s="182" t="str">
        <f>IF('B-Daten'!N32,'B-Daten'!N32,"")</f>
        <v/>
      </c>
      <c r="CG47" s="103" t="str">
        <f>IF('B-Daten'!O32,'B-Daten'!O32,"")</f>
        <v/>
      </c>
      <c r="CH47" s="103" t="str">
        <f>IF('B-Daten'!P32,'B-Daten'!P32,"")</f>
        <v/>
      </c>
      <c r="CI47" s="47" t="str">
        <f>IF('B-Daten'!Q32,'B-Daten'!Q32,"")</f>
        <v/>
      </c>
      <c r="CJ47" s="30" t="str">
        <f>IF('B-Daten'!R32&gt;0,'B-Daten'!R32,"")</f>
        <v/>
      </c>
      <c r="CK47" s="30" t="str">
        <f>IF('B-Daten'!AX32&gt;0,'B-Daten'!AX32,"")</f>
        <v/>
      </c>
      <c r="CL47" s="30" t="str">
        <f>IF('B-Daten'!S32,'B-Daten'!S32,"")</f>
        <v/>
      </c>
      <c r="CM47" s="103" t="str">
        <f>IF('B-Daten'!BS32,'B-Daten'!BS32,"")</f>
        <v/>
      </c>
      <c r="CN47" s="103" t="str">
        <f>IF('B-Daten'!M32,'B-Daten'!M32,"")</f>
        <v/>
      </c>
      <c r="CO47" s="183"/>
      <c r="CP47" s="91" t="str">
        <f>IF(SUM('B-Daten'!AN32:AO32)&gt;0,SUM('B-Daten'!AN32:AO32),"")</f>
        <v/>
      </c>
      <c r="CQ47" s="184" t="str">
        <f>TEXT('B-Daten'!AF32,"")</f>
        <v/>
      </c>
      <c r="CV47" s="60" t="str">
        <f t="shared" si="15"/>
        <v/>
      </c>
      <c r="CW47" s="58">
        <v>4.96</v>
      </c>
      <c r="CX47" s="58">
        <v>80</v>
      </c>
      <c r="CY47" s="58">
        <v>60</v>
      </c>
      <c r="CZ47" s="58">
        <v>150</v>
      </c>
    </row>
    <row r="48" spans="1:104" ht="9" customHeight="1" x14ac:dyDescent="0.2">
      <c r="A48" s="35"/>
      <c r="B48" s="36"/>
      <c r="C48" s="36"/>
      <c r="D48" s="107" t="s">
        <v>142</v>
      </c>
      <c r="E48" s="165">
        <f>IF(SUM(E17:E47)&gt;0,SUM(E17:E47),"")</f>
        <v>5.8</v>
      </c>
      <c r="F48" s="37"/>
      <c r="G48" s="37"/>
      <c r="H48" s="126"/>
      <c r="I48" s="107" t="s">
        <v>142</v>
      </c>
      <c r="J48" s="152">
        <f t="shared" ref="J48:L48" si="25">IF(SUM(J17:J47)&gt;0,SUM(J17:J47),"")</f>
        <v>465296.09</v>
      </c>
      <c r="K48" s="153">
        <f t="shared" si="25"/>
        <v>279539.52999999997</v>
      </c>
      <c r="L48" s="159" t="str">
        <f t="shared" si="25"/>
        <v/>
      </c>
      <c r="N48" s="52">
        <f t="shared" ref="N48" si="26">IF(SUM(N17:N47)&gt;0,SUM(N17:N47),"")</f>
        <v>21</v>
      </c>
      <c r="O48" s="53">
        <f t="shared" ref="O48" si="27">IF(SUM(O17:O47)&gt;0,SUM(O17:O47),"")</f>
        <v>7</v>
      </c>
      <c r="P48" s="160" t="str">
        <f t="shared" ref="P48" si="28">IF(SUM(P17:P47)&gt;0,SUM(P17:P47),"")</f>
        <v/>
      </c>
      <c r="Q48" s="109"/>
      <c r="R48" s="109"/>
      <c r="S48" s="110"/>
      <c r="T48" s="110"/>
      <c r="U48" s="110"/>
      <c r="V48" s="110"/>
      <c r="W48" s="110"/>
      <c r="X48" s="111"/>
      <c r="Y48" s="99"/>
      <c r="Z48" s="100"/>
      <c r="AA48" s="37"/>
      <c r="AB48" s="37"/>
      <c r="AC48" s="37"/>
      <c r="AD48" s="37"/>
      <c r="AE48" s="105"/>
      <c r="AF48" s="37"/>
      <c r="AG48" s="37"/>
      <c r="AH48" s="37"/>
      <c r="AI48" s="37"/>
      <c r="AJ48" s="37"/>
      <c r="AK48" s="37"/>
      <c r="AL48" s="37"/>
      <c r="AM48" s="37"/>
      <c r="AN48" s="105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105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104"/>
      <c r="BK48" s="37"/>
      <c r="BL48" s="37"/>
      <c r="BM48" s="37"/>
      <c r="BN48" s="37"/>
      <c r="BO48" s="37"/>
      <c r="BP48" s="107" t="s">
        <v>142</v>
      </c>
      <c r="BQ48" s="220">
        <f t="shared" ref="BQ48" si="29">IF(SUM(BQ17:BQ47)&gt;0,SUM(BQ17:BQ47),"")</f>
        <v>472025.54</v>
      </c>
      <c r="BR48" s="10"/>
      <c r="BS48" s="10"/>
      <c r="BT48" s="10"/>
      <c r="BU48" s="124" t="s">
        <v>140</v>
      </c>
      <c r="BV48" s="54">
        <f>COUNTIF(BV17:BV47,"&gt;25")</f>
        <v>7</v>
      </c>
      <c r="BW48" s="54">
        <f>COUNTIF(BW17:BW47,"&gt;125")</f>
        <v>0</v>
      </c>
      <c r="BX48" s="54"/>
      <c r="BY48" s="45"/>
      <c r="BZ48" s="45"/>
      <c r="CA48" s="54">
        <f>COUNTIF(CA17:CA47,"&gt;10")</f>
        <v>17</v>
      </c>
      <c r="CB48" s="54"/>
      <c r="CC48" s="55">
        <f>COUNTIF(CC17:CC47,"&gt;1")</f>
        <v>15</v>
      </c>
      <c r="CD48" s="224"/>
      <c r="CE48" s="37" t="s">
        <v>142</v>
      </c>
      <c r="CF48" s="190">
        <f>SUM(CF17:CF47)</f>
        <v>2647.09</v>
      </c>
      <c r="CG48" s="52"/>
      <c r="CH48" s="191">
        <f>SUM(CH17:CH47)</f>
        <v>0</v>
      </c>
      <c r="CI48" s="193"/>
      <c r="CJ48" s="221">
        <f>SUM(CJ17:CJ47)</f>
        <v>694.46</v>
      </c>
      <c r="CK48" s="221">
        <f>SUM(CK17:CK47)</f>
        <v>720.43999999999994</v>
      </c>
      <c r="CL48" s="193"/>
      <c r="CM48" s="194"/>
      <c r="CN48" s="191">
        <f>SUM(CN17:CN47)</f>
        <v>140</v>
      </c>
      <c r="CO48" s="37"/>
      <c r="CP48" s="192">
        <f>SUM(CP17:CP47)</f>
        <v>242939</v>
      </c>
      <c r="CQ48" s="125"/>
    </row>
    <row r="49" spans="1:95" ht="9" customHeight="1" x14ac:dyDescent="0.2">
      <c r="A49" s="37"/>
      <c r="B49" s="37"/>
      <c r="C49" s="37"/>
      <c r="D49" s="37"/>
      <c r="E49" s="37"/>
      <c r="F49" s="37"/>
      <c r="G49" s="37"/>
      <c r="I49" s="164" t="s">
        <v>26</v>
      </c>
      <c r="J49" s="116"/>
      <c r="K49" s="185">
        <f>IF(SUM(K17:K47)&gt;0,MAX(K17:K47),"")</f>
        <v>16680.77</v>
      </c>
      <c r="L49" s="116"/>
      <c r="M49" s="37"/>
      <c r="O49" s="40"/>
      <c r="P49" s="158" t="s">
        <v>141</v>
      </c>
      <c r="Q49" s="154">
        <f>IF(SUM(Q17:Q47)&gt;0,AVERAGE(Q17:Q47),"")</f>
        <v>311</v>
      </c>
      <c r="R49" s="154">
        <f t="shared" ref="R49:X49" si="30">IF(SUM(R17:R47)&gt;0,AVERAGE(R17:R47),"")</f>
        <v>528.5</v>
      </c>
      <c r="S49" s="155">
        <f t="shared" si="30"/>
        <v>22.466666666666669</v>
      </c>
      <c r="T49" s="155">
        <f t="shared" si="30"/>
        <v>1.2945</v>
      </c>
      <c r="U49" s="155">
        <f t="shared" si="30"/>
        <v>0.13375000000000001</v>
      </c>
      <c r="V49" s="155">
        <f t="shared" si="30"/>
        <v>74.474999999999994</v>
      </c>
      <c r="W49" s="156">
        <f t="shared" si="30"/>
        <v>7.6074999999999999</v>
      </c>
      <c r="X49" s="157">
        <f t="shared" si="30"/>
        <v>74.474999999999994</v>
      </c>
      <c r="Y49" s="108"/>
      <c r="Z49" s="40"/>
      <c r="AA49" s="10"/>
      <c r="AB49" s="10"/>
      <c r="AC49" s="10"/>
      <c r="AD49" s="124" t="s">
        <v>141</v>
      </c>
      <c r="AE49" s="168">
        <f t="shared" ref="AE49" si="31">IF(SUM(AE17:AE47)&gt;0,AVERAGE(AE17:AE47),"")</f>
        <v>3.5482</v>
      </c>
      <c r="AF49" s="37"/>
      <c r="AG49" s="156">
        <f t="shared" ref="AG49" si="32">IF(SUM(AG17:AG47)&gt;0,AVERAGE(AG17:AG47),"")</f>
        <v>371.0012266679513</v>
      </c>
      <c r="AH49" s="37"/>
      <c r="AI49" s="37"/>
      <c r="AJ49" s="37"/>
      <c r="AK49" s="37"/>
      <c r="AL49" s="10"/>
      <c r="AM49" s="124" t="s">
        <v>141</v>
      </c>
      <c r="AN49" s="168">
        <f t="shared" ref="AN49" si="33">IF(SUM(AN17:AN47)&gt;0,AVERAGE(AN17:AN47),"")</f>
        <v>3.6218333333333335</v>
      </c>
      <c r="AO49" s="37"/>
      <c r="AP49" s="156">
        <f t="shared" ref="AP49" si="34">IF(SUM(AP17:AP47)&gt;0,AVERAGE(AP17:AP47),"")</f>
        <v>369.73577577383577</v>
      </c>
      <c r="AQ49" s="37"/>
      <c r="AR49" s="37"/>
      <c r="AS49" s="37"/>
      <c r="AT49" s="37"/>
      <c r="AU49" s="10"/>
      <c r="AV49" s="10"/>
      <c r="AW49" s="10"/>
      <c r="AX49" s="124" t="s">
        <v>141</v>
      </c>
      <c r="AY49" s="168">
        <f t="shared" ref="AY49" si="35">IF(SUM(AY17:AY47)&gt;0,AVERAGE(AY17:AY47),"")</f>
        <v>4.0618999999999996</v>
      </c>
      <c r="AZ49" s="37"/>
      <c r="BA49" s="156">
        <f t="shared" ref="BA49" si="36">IF(SUM(BA17:BA47)&gt;0,AVERAGE(BA17:BA47),"")</f>
        <v>383.95736090933212</v>
      </c>
      <c r="BB49" s="37"/>
      <c r="BC49" s="37"/>
      <c r="BD49" s="37"/>
      <c r="BE49" s="37"/>
      <c r="BF49" s="10"/>
      <c r="BG49" s="124" t="s">
        <v>141</v>
      </c>
      <c r="BH49" s="168">
        <f t="shared" ref="BH49" si="37">IF(SUM(BH17:BH47)&gt;0,AVERAGE(BH17:BH47),"")</f>
        <v>4.0618999999999996</v>
      </c>
      <c r="BI49" s="37"/>
      <c r="BJ49" s="156">
        <f t="shared" ref="BJ49" si="38">IF(SUM(BJ17:BJ47)&gt;0,AVERAGE(BJ17:BJ47),"")</f>
        <v>383.95736090933212</v>
      </c>
      <c r="BK49" s="37"/>
      <c r="BL49" s="37"/>
      <c r="BM49" s="37"/>
      <c r="BN49" s="37"/>
      <c r="BO49" s="37"/>
      <c r="BP49" s="164"/>
      <c r="BQ49" s="116"/>
      <c r="BR49" s="10"/>
      <c r="BS49" s="10"/>
      <c r="BT49" s="123"/>
      <c r="BU49" s="124" t="s">
        <v>141</v>
      </c>
      <c r="BV49" s="52">
        <f t="shared" ref="BV49:CC49" si="39">IF(SUM(BV17:BV47)&gt;0,AVERAGE(BV17:BV47),"")</f>
        <v>20.25</v>
      </c>
      <c r="BW49" s="52">
        <f t="shared" si="39"/>
        <v>43.394999999999996</v>
      </c>
      <c r="BX49" s="51">
        <f t="shared" si="39"/>
        <v>9.6702631578947376</v>
      </c>
      <c r="BY49" s="51">
        <f t="shared" si="39"/>
        <v>2.3863157894736848</v>
      </c>
      <c r="BZ49" s="51">
        <f t="shared" si="39"/>
        <v>0.25470000000000004</v>
      </c>
      <c r="CA49" s="51">
        <f t="shared" si="39"/>
        <v>15.666499999999999</v>
      </c>
      <c r="CB49" s="51">
        <f t="shared" si="39"/>
        <v>15.666499999999999</v>
      </c>
      <c r="CC49" s="56">
        <f t="shared" si="39"/>
        <v>1.885666666666667</v>
      </c>
      <c r="CD49" s="105"/>
      <c r="CE49" s="10"/>
      <c r="CF49" s="124" t="s">
        <v>141</v>
      </c>
      <c r="CG49" s="169" t="str">
        <f>IF(SUM(CG17:CG47)&gt;0,AVERAGE(CG17:CG47),"")</f>
        <v/>
      </c>
      <c r="CH49" s="41"/>
      <c r="CI49" s="170">
        <f>IF(SUM(CI17:CI47)&gt;0,AVERAGE(CI17:CI47),"")</f>
        <v>11.979999999999999</v>
      </c>
      <c r="CJ49" s="41"/>
      <c r="CK49" s="41"/>
      <c r="CL49" s="187">
        <f>IF(SUM(CL17:CL47)&gt;0,AVERAGE(CL17:CL47),"")</f>
        <v>32.454999999999998</v>
      </c>
      <c r="CM49" s="187">
        <f>IF(SUM(CM17:CM47)&gt;0,AVERAGE(CM17:CM47),"")</f>
        <v>28.07</v>
      </c>
      <c r="CN49" s="41"/>
      <c r="CO49" s="10"/>
      <c r="CQ49" s="10"/>
    </row>
    <row r="50" spans="1:95" ht="9" customHeight="1" x14ac:dyDescent="0.2">
      <c r="A50" s="37"/>
      <c r="B50" s="37"/>
      <c r="C50" s="37"/>
      <c r="D50" s="37"/>
      <c r="E50" s="37"/>
      <c r="F50" s="37"/>
      <c r="G50" s="37"/>
      <c r="H50" s="133"/>
      <c r="I50" s="116"/>
      <c r="J50" s="116"/>
      <c r="K50" s="117"/>
      <c r="L50" s="116"/>
      <c r="M50" s="118"/>
      <c r="N50" s="119"/>
      <c r="O50" s="119"/>
      <c r="P50" s="119"/>
      <c r="Q50" s="114"/>
      <c r="R50" s="114"/>
      <c r="S50" s="104"/>
      <c r="T50" s="104"/>
      <c r="U50" s="104"/>
      <c r="V50" s="104"/>
      <c r="W50" s="104"/>
      <c r="X50" s="40"/>
      <c r="Y50" s="39"/>
      <c r="Z50" s="40"/>
      <c r="AA50" s="10"/>
      <c r="AB50" s="10"/>
      <c r="AC50" s="10"/>
      <c r="AD50" s="10"/>
      <c r="AE50" s="37"/>
      <c r="AF50" s="37"/>
      <c r="AG50" s="37"/>
      <c r="AH50" s="168">
        <f>IF(SUM(AH17:AH47)&gt;0,MIN(AH17:AH47),"")</f>
        <v>0.33</v>
      </c>
      <c r="AI50" s="168">
        <f>IF(SUM(AI17:AI47)&gt;0,MAX(AI17:AI47),"")</f>
        <v>7.93</v>
      </c>
      <c r="AJ50" s="37"/>
      <c r="AK50" s="37"/>
      <c r="AL50" s="10"/>
      <c r="AM50" s="10"/>
      <c r="AN50" s="37"/>
      <c r="AO50" s="37"/>
      <c r="AP50" s="37"/>
      <c r="AQ50" s="168">
        <f>IF(SUM(AQ17:AQ47)&gt;0,MIN(AQ17:AQ47),"")</f>
        <v>0.27500000000000002</v>
      </c>
      <c r="AR50" s="168">
        <f>IF(SUM(AR17:AR47)&gt;0,MAX(AR17:AR47),"")</f>
        <v>9.16</v>
      </c>
      <c r="AS50" s="37"/>
      <c r="AT50" s="37"/>
      <c r="AU50" s="10"/>
      <c r="AV50" s="10"/>
      <c r="AW50" s="10"/>
      <c r="AX50" s="10"/>
      <c r="AY50" s="37"/>
      <c r="AZ50" s="37"/>
      <c r="BA50" s="37"/>
      <c r="BB50" s="168">
        <f>IF(SUM(BB17:BB47)&gt;0,MIN(BB17:BB47),"")</f>
        <v>0.35</v>
      </c>
      <c r="BC50" s="168">
        <f>IF(SUM(BC17:BC47)&gt;0,MAX(BC17:BC47),"")</f>
        <v>2.63</v>
      </c>
      <c r="BD50" s="37"/>
      <c r="BE50" s="37"/>
      <c r="BF50" s="10"/>
      <c r="BG50" s="10"/>
      <c r="BH50" s="37"/>
      <c r="BI50" s="37"/>
      <c r="BJ50" s="37"/>
      <c r="BK50" s="168">
        <f>IF(SUM(BK17:BK47)&gt;0,MIN(BK17:BK47),"")</f>
        <v>0.29500000000000004</v>
      </c>
      <c r="BL50" s="168">
        <f>IF(SUM(BL17:BL47)&gt;0,MAX(BL17:BL47),"")</f>
        <v>1.1300000000000001</v>
      </c>
      <c r="BM50" s="37"/>
      <c r="BN50" s="37"/>
      <c r="BO50" s="37"/>
      <c r="BP50" s="37"/>
      <c r="BQ50" s="37"/>
      <c r="BR50" s="10"/>
      <c r="BS50" s="10"/>
      <c r="BT50" s="40"/>
      <c r="BU50" s="5"/>
      <c r="BV50" s="104"/>
      <c r="BW50" s="104"/>
      <c r="BX50" s="105"/>
      <c r="BY50" s="105"/>
      <c r="BZ50" s="105"/>
      <c r="CA50" s="105"/>
      <c r="CB50" s="105"/>
      <c r="CC50" s="105"/>
      <c r="CD50" s="105"/>
      <c r="CE50" s="10"/>
      <c r="CF50" s="41"/>
      <c r="CG50" s="41"/>
      <c r="CH50" s="41"/>
      <c r="CI50" s="41"/>
      <c r="CJ50" s="41"/>
      <c r="CK50" s="41"/>
      <c r="CL50" s="41"/>
      <c r="CM50" s="41"/>
      <c r="CN50" s="41"/>
      <c r="CO50" s="10"/>
      <c r="CP50" s="42"/>
      <c r="CQ50" s="10"/>
    </row>
    <row r="51" spans="1:95" ht="9" customHeight="1" x14ac:dyDescent="0.2">
      <c r="A51" s="37"/>
      <c r="B51" s="37"/>
      <c r="C51" s="37"/>
      <c r="D51" s="37"/>
      <c r="E51" s="37"/>
      <c r="F51" s="37"/>
      <c r="G51" s="37"/>
      <c r="H51" s="120"/>
      <c r="I51" s="116"/>
      <c r="J51" s="117"/>
      <c r="K51" s="38"/>
      <c r="L51" s="116"/>
      <c r="M51" s="116"/>
      <c r="N51" s="116"/>
      <c r="O51" s="119"/>
      <c r="P51" s="119"/>
      <c r="Q51" s="114"/>
      <c r="R51" s="114"/>
      <c r="S51" s="104"/>
      <c r="T51" s="104"/>
      <c r="U51" s="104"/>
      <c r="V51" s="104"/>
      <c r="W51" s="104"/>
      <c r="X51" s="40"/>
      <c r="Y51" s="39"/>
      <c r="Z51" s="40"/>
      <c r="AA51" s="10"/>
      <c r="AB51" s="10"/>
      <c r="AC51" s="10"/>
      <c r="AD51" s="10"/>
      <c r="AE51" s="37"/>
      <c r="AF51" s="37"/>
      <c r="AG51" s="37"/>
      <c r="AH51" s="37" t="s">
        <v>25</v>
      </c>
      <c r="AI51" s="37" t="s">
        <v>26</v>
      </c>
      <c r="AJ51" s="37"/>
      <c r="AK51" s="37"/>
      <c r="AL51" s="10"/>
      <c r="AM51" s="10"/>
      <c r="AN51" s="37"/>
      <c r="AO51" s="37"/>
      <c r="AP51" s="37"/>
      <c r="AQ51" s="37" t="s">
        <v>25</v>
      </c>
      <c r="AR51" s="37" t="s">
        <v>26</v>
      </c>
      <c r="AS51" s="37"/>
      <c r="AT51" s="37"/>
      <c r="AU51" s="10"/>
      <c r="AV51" s="10"/>
      <c r="AW51" s="10"/>
      <c r="AX51" s="10"/>
      <c r="AY51" s="37"/>
      <c r="AZ51" s="37"/>
      <c r="BA51" s="37"/>
      <c r="BB51" s="37" t="s">
        <v>25</v>
      </c>
      <c r="BC51" s="37" t="s">
        <v>26</v>
      </c>
      <c r="BD51" s="37"/>
      <c r="BE51" s="37"/>
      <c r="BF51" s="10"/>
      <c r="BG51" s="10"/>
      <c r="BH51" s="37"/>
      <c r="BI51" s="37"/>
      <c r="BJ51" s="37"/>
      <c r="BK51" s="37" t="s">
        <v>25</v>
      </c>
      <c r="BL51" s="37" t="s">
        <v>26</v>
      </c>
      <c r="BM51" s="37"/>
      <c r="BN51" s="37"/>
      <c r="BO51" s="37"/>
      <c r="BP51" s="37"/>
      <c r="BQ51" s="37"/>
      <c r="BR51" s="10"/>
      <c r="BS51" s="10"/>
      <c r="BT51" s="40"/>
      <c r="BU51" s="5"/>
      <c r="BV51" s="104"/>
      <c r="BW51" s="104"/>
      <c r="BX51" s="105"/>
      <c r="BY51" s="105"/>
      <c r="BZ51" s="105"/>
      <c r="CA51" s="105"/>
      <c r="CB51" s="105"/>
      <c r="CC51" s="105"/>
      <c r="CD51" s="105"/>
      <c r="CE51" s="10"/>
      <c r="CF51" s="41"/>
      <c r="CG51" s="41"/>
      <c r="CH51" s="41"/>
      <c r="CI51" s="41"/>
      <c r="CJ51" s="41"/>
      <c r="CK51" s="41"/>
      <c r="CL51" s="41"/>
      <c r="CM51" s="41"/>
      <c r="CN51" s="41"/>
      <c r="CO51" s="10"/>
      <c r="CP51" s="42"/>
      <c r="CQ51" s="10"/>
    </row>
    <row r="52" spans="1:95" ht="9" customHeight="1" x14ac:dyDescent="0.2">
      <c r="A52" s="37"/>
      <c r="B52" s="37"/>
      <c r="C52" s="37"/>
      <c r="D52" s="37"/>
      <c r="E52" s="37"/>
      <c r="F52" s="37"/>
      <c r="G52" s="37"/>
      <c r="H52" s="120"/>
      <c r="I52" s="116"/>
      <c r="J52" s="117"/>
      <c r="K52" s="43"/>
      <c r="L52" s="116"/>
      <c r="M52" s="116"/>
      <c r="N52" s="116"/>
      <c r="O52" s="119"/>
      <c r="P52" s="119"/>
      <c r="Q52" s="119"/>
      <c r="R52" s="118"/>
      <c r="S52" s="118"/>
      <c r="T52" s="117"/>
      <c r="U52" s="134"/>
      <c r="V52" s="122"/>
      <c r="W52" s="122"/>
      <c r="X52" s="122"/>
      <c r="Y52" s="118"/>
      <c r="Z52" s="119"/>
      <c r="AA52" s="10"/>
      <c r="AB52" s="10"/>
      <c r="AC52" s="10"/>
      <c r="AD52" s="10"/>
      <c r="AE52" s="37"/>
      <c r="AF52" s="37"/>
      <c r="AG52" s="37"/>
      <c r="AH52" s="37"/>
      <c r="AI52" s="37"/>
      <c r="AJ52" s="37"/>
      <c r="AK52" s="37"/>
      <c r="AL52" s="10"/>
      <c r="AM52" s="10"/>
      <c r="AN52" s="37"/>
      <c r="AO52" s="37"/>
      <c r="AP52" s="37"/>
      <c r="AQ52" s="37"/>
      <c r="AR52" s="37"/>
      <c r="AS52" s="37"/>
      <c r="AT52" s="37"/>
      <c r="AU52" s="10"/>
      <c r="AV52" s="10"/>
      <c r="AW52" s="10"/>
      <c r="AX52" s="10"/>
      <c r="AY52" s="37"/>
      <c r="AZ52" s="37"/>
      <c r="BA52" s="37"/>
      <c r="BB52" s="37"/>
      <c r="BC52" s="37"/>
      <c r="BD52" s="37"/>
      <c r="BE52" s="37"/>
      <c r="BF52" s="10"/>
      <c r="BG52" s="10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10"/>
      <c r="BS52" s="10"/>
      <c r="BT52" s="40"/>
      <c r="BU52" s="5"/>
      <c r="BV52" s="104"/>
      <c r="BW52" s="104"/>
      <c r="BX52" s="105"/>
      <c r="BY52" s="105"/>
      <c r="BZ52" s="105"/>
      <c r="CA52" s="105"/>
      <c r="CB52" s="105"/>
      <c r="CC52" s="105"/>
      <c r="CD52" s="105"/>
      <c r="CE52" s="10"/>
      <c r="CF52" s="41"/>
      <c r="CG52" s="41"/>
      <c r="CH52" s="41"/>
      <c r="CI52" s="41"/>
      <c r="CJ52" s="41"/>
      <c r="CK52" s="41"/>
      <c r="CL52" s="41"/>
      <c r="CM52" s="41"/>
      <c r="CN52" s="41"/>
      <c r="CO52" s="10"/>
      <c r="CP52" s="42"/>
      <c r="CQ52" s="10"/>
    </row>
    <row r="53" spans="1:95" ht="9" customHeight="1" x14ac:dyDescent="0.2">
      <c r="A53" s="37"/>
      <c r="B53" s="37"/>
      <c r="C53" s="37"/>
      <c r="D53" s="37"/>
      <c r="E53" s="37"/>
      <c r="F53" s="37"/>
      <c r="G53" s="37"/>
      <c r="H53" s="120"/>
      <c r="I53" s="116"/>
      <c r="J53" s="117"/>
      <c r="K53" s="38"/>
      <c r="L53" s="116"/>
      <c r="M53" s="116"/>
      <c r="N53" s="116"/>
      <c r="O53" s="118"/>
      <c r="P53" s="118"/>
      <c r="Q53" s="118"/>
      <c r="R53" s="118"/>
      <c r="S53" s="118"/>
      <c r="T53" s="135"/>
      <c r="U53" s="134"/>
      <c r="V53" s="135"/>
      <c r="W53" s="118"/>
      <c r="X53" s="136"/>
      <c r="Y53" s="118"/>
      <c r="Z53" s="119"/>
      <c r="AA53" s="10"/>
      <c r="AB53" s="10"/>
      <c r="AC53" s="10"/>
      <c r="AD53" s="10"/>
      <c r="AE53" s="37"/>
      <c r="AF53" s="37"/>
      <c r="AG53" s="37"/>
      <c r="AH53" s="37"/>
      <c r="AI53" s="37"/>
      <c r="AJ53" s="37"/>
      <c r="AK53" s="37"/>
      <c r="AL53" s="10"/>
      <c r="AM53" s="10"/>
      <c r="AN53" s="37"/>
      <c r="AO53" s="37"/>
      <c r="AP53" s="37"/>
      <c r="AQ53" s="37"/>
      <c r="AR53" s="37"/>
      <c r="AS53" s="37"/>
      <c r="AT53" s="37"/>
      <c r="AU53" s="10"/>
      <c r="AV53" s="10"/>
      <c r="AW53" s="10"/>
      <c r="AX53" s="10"/>
      <c r="AY53" s="37"/>
      <c r="AZ53" s="37"/>
      <c r="BA53" s="37"/>
      <c r="BB53" s="37"/>
      <c r="BC53" s="37"/>
      <c r="BD53" s="37"/>
      <c r="BE53" s="37"/>
      <c r="BF53" s="10"/>
      <c r="BG53" s="10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10"/>
      <c r="BS53" s="10"/>
      <c r="BT53" s="40"/>
      <c r="BU53" s="5"/>
      <c r="BV53" s="104"/>
      <c r="BW53" s="104"/>
      <c r="BX53" s="105"/>
      <c r="BY53" s="105"/>
      <c r="BZ53" s="105"/>
      <c r="CA53" s="105"/>
      <c r="CB53" s="105"/>
      <c r="CC53" s="105"/>
      <c r="CD53" s="105"/>
      <c r="CE53" s="10"/>
      <c r="CF53" s="41"/>
      <c r="CG53" s="41"/>
      <c r="CH53" s="41"/>
      <c r="CI53" s="41"/>
      <c r="CJ53" s="41"/>
      <c r="CK53" s="41"/>
      <c r="CL53" s="41"/>
      <c r="CM53" s="41"/>
      <c r="CN53" s="41"/>
      <c r="CO53" s="10"/>
      <c r="CP53" s="42"/>
      <c r="CQ53" s="10"/>
    </row>
    <row r="54" spans="1:95" ht="9" customHeight="1" x14ac:dyDescent="0.2">
      <c r="A54" s="37"/>
      <c r="B54" s="37"/>
      <c r="C54" s="37"/>
      <c r="D54" s="37"/>
      <c r="E54" s="37"/>
      <c r="F54" s="37"/>
      <c r="G54" s="37"/>
      <c r="H54" s="120"/>
      <c r="I54" s="116"/>
      <c r="J54" s="117"/>
      <c r="K54" s="38"/>
      <c r="L54" s="39"/>
      <c r="O54" s="116"/>
      <c r="P54" s="116"/>
      <c r="Q54" s="116"/>
      <c r="R54" s="116"/>
      <c r="S54" s="116"/>
      <c r="T54" s="137"/>
      <c r="U54" s="116"/>
      <c r="V54" s="118"/>
      <c r="W54" s="121"/>
      <c r="X54" s="121"/>
      <c r="Y54" s="121"/>
      <c r="Z54" s="116"/>
      <c r="AA54" s="10"/>
      <c r="AB54" s="10"/>
      <c r="AC54" s="10"/>
      <c r="AD54" s="10"/>
      <c r="AE54" s="37"/>
      <c r="AF54" s="37"/>
      <c r="AG54" s="37"/>
      <c r="AH54" s="37"/>
      <c r="AI54" s="37"/>
      <c r="AJ54" s="37"/>
      <c r="AK54" s="37"/>
      <c r="AL54" s="10"/>
      <c r="AM54" s="10"/>
      <c r="AN54" s="37"/>
      <c r="AO54" s="37"/>
      <c r="AP54" s="37"/>
      <c r="AQ54" s="37"/>
      <c r="AR54" s="37"/>
      <c r="AS54" s="37"/>
      <c r="AT54" s="37"/>
      <c r="AU54" s="10"/>
      <c r="AV54" s="10"/>
      <c r="AW54" s="10"/>
      <c r="AX54" s="10"/>
      <c r="AY54" s="37"/>
      <c r="AZ54" s="37"/>
      <c r="BA54" s="37"/>
      <c r="BB54" s="37"/>
      <c r="BC54" s="37"/>
      <c r="BD54" s="37"/>
      <c r="BE54" s="37"/>
      <c r="BF54" s="10"/>
      <c r="BG54" s="10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</row>
    <row r="55" spans="1:95" ht="9" customHeight="1" x14ac:dyDescent="0.2">
      <c r="A55" s="37"/>
      <c r="B55" s="37"/>
      <c r="C55" s="37"/>
      <c r="D55" s="37"/>
      <c r="E55" s="37"/>
      <c r="F55" s="37"/>
      <c r="G55" s="37"/>
      <c r="H55" s="120"/>
      <c r="I55" s="116"/>
      <c r="J55" s="121"/>
      <c r="K55" s="38"/>
      <c r="L55" s="37"/>
      <c r="M55" s="116"/>
      <c r="N55" s="116"/>
      <c r="O55" s="116"/>
      <c r="P55" s="116"/>
      <c r="Q55" s="116"/>
      <c r="R55" s="120"/>
      <c r="S55" s="116"/>
      <c r="T55" s="137"/>
      <c r="U55" s="118"/>
      <c r="V55" s="118"/>
      <c r="W55" s="118"/>
      <c r="X55" s="118"/>
      <c r="Y55" s="118"/>
      <c r="Z55" s="116"/>
      <c r="AA55" s="10"/>
      <c r="AB55" s="10"/>
      <c r="AC55" s="10"/>
      <c r="AD55" s="10"/>
      <c r="AE55" s="37"/>
      <c r="AF55" s="37"/>
      <c r="AG55" s="37"/>
      <c r="AH55" s="37"/>
      <c r="AI55" s="37"/>
      <c r="AJ55" s="37"/>
      <c r="AK55" s="37"/>
      <c r="AL55" s="10"/>
      <c r="AM55" s="10"/>
      <c r="AN55" s="37"/>
      <c r="AO55" s="37"/>
      <c r="AP55" s="37"/>
      <c r="AQ55" s="37"/>
      <c r="AR55" s="37"/>
      <c r="AS55" s="37"/>
      <c r="AT55" s="37"/>
      <c r="AU55" s="10"/>
      <c r="AV55" s="10"/>
      <c r="AW55" s="10"/>
      <c r="AX55" s="10"/>
      <c r="AY55" s="37"/>
      <c r="AZ55" s="37"/>
      <c r="BA55" s="37"/>
      <c r="BB55" s="37"/>
      <c r="BC55" s="37"/>
      <c r="BD55" s="37"/>
      <c r="BE55" s="37"/>
      <c r="BF55" s="10"/>
      <c r="BG55" s="10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</row>
    <row r="56" spans="1:95" ht="9" customHeight="1" x14ac:dyDescent="0.2">
      <c r="B56" s="37"/>
      <c r="C56" s="37"/>
      <c r="D56" s="37"/>
      <c r="E56" s="37"/>
      <c r="F56" s="37"/>
      <c r="G56" s="37"/>
      <c r="H56" s="118"/>
      <c r="I56" s="116"/>
      <c r="J56" s="121"/>
      <c r="K56" s="38"/>
      <c r="L56" s="39"/>
      <c r="N56" s="116"/>
      <c r="O56" s="116"/>
      <c r="P56" s="116"/>
      <c r="Q56" s="118"/>
      <c r="R56" s="118"/>
      <c r="S56" s="116"/>
      <c r="T56" s="116"/>
      <c r="U56" s="116"/>
      <c r="V56" s="116"/>
      <c r="W56" s="116"/>
      <c r="X56" s="116"/>
      <c r="Y56" s="116"/>
      <c r="Z56" s="116"/>
      <c r="AA56" s="10"/>
      <c r="AB56" s="10"/>
      <c r="AC56" s="10"/>
      <c r="AD56" s="10"/>
      <c r="AE56" s="39"/>
      <c r="AF56" s="37"/>
      <c r="AG56" s="37"/>
      <c r="AH56" s="37"/>
      <c r="AI56" s="37"/>
      <c r="AJ56" s="37"/>
      <c r="AK56" s="37"/>
      <c r="AL56" s="10"/>
      <c r="AM56" s="10"/>
      <c r="AN56" s="37"/>
      <c r="AO56" s="37"/>
      <c r="AP56" s="37"/>
      <c r="AQ56" s="37"/>
      <c r="AR56" s="37"/>
      <c r="AS56" s="37"/>
      <c r="AT56" s="37"/>
      <c r="AU56" s="10"/>
      <c r="AV56" s="10"/>
      <c r="AW56" s="10"/>
      <c r="AX56" s="10"/>
      <c r="AY56" s="39"/>
      <c r="AZ56" s="37"/>
      <c r="BA56" s="37"/>
      <c r="BB56" s="37"/>
      <c r="BC56" s="37"/>
      <c r="BD56" s="37"/>
      <c r="BE56" s="37"/>
      <c r="BF56" s="10"/>
      <c r="BG56" s="10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</row>
    <row r="57" spans="1:95" ht="9" customHeight="1" x14ac:dyDescent="0.2">
      <c r="A57" s="37"/>
      <c r="B57" s="37"/>
      <c r="C57" s="37"/>
      <c r="D57" s="37"/>
      <c r="E57" s="37"/>
      <c r="F57" s="37"/>
      <c r="G57" s="37"/>
      <c r="H57" s="120"/>
      <c r="I57" s="116"/>
      <c r="J57" s="121"/>
      <c r="K57" s="37"/>
      <c r="L57" s="39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0"/>
      <c r="AB57" s="10"/>
      <c r="AC57" s="10"/>
      <c r="AD57" s="10"/>
      <c r="AE57" s="39"/>
      <c r="AF57" s="37"/>
      <c r="AG57" s="37"/>
      <c r="AH57" s="37"/>
      <c r="AI57" s="37"/>
      <c r="AJ57" s="37"/>
      <c r="AK57" s="37"/>
      <c r="AL57" s="10"/>
      <c r="AM57" s="10"/>
      <c r="AN57" s="37"/>
      <c r="AO57" s="37"/>
      <c r="AP57" s="37"/>
      <c r="AQ57" s="37"/>
      <c r="AR57" s="37"/>
      <c r="AS57" s="37"/>
      <c r="AT57" s="37"/>
      <c r="AU57" s="10"/>
      <c r="AV57" s="10"/>
      <c r="AW57" s="10"/>
      <c r="AX57" s="10"/>
      <c r="AY57" s="39"/>
      <c r="AZ57" s="37"/>
      <c r="BA57" s="37"/>
      <c r="BB57" s="37"/>
      <c r="BC57" s="37"/>
      <c r="BD57" s="37"/>
      <c r="BE57" s="37"/>
      <c r="BF57" s="10"/>
      <c r="BG57" s="10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</row>
    <row r="58" spans="1:95" ht="9" customHeight="1" x14ac:dyDescent="0.2">
      <c r="A58" s="37"/>
      <c r="B58" s="37"/>
      <c r="C58" s="37"/>
      <c r="D58" s="37"/>
      <c r="E58" s="37"/>
      <c r="F58" s="37"/>
      <c r="G58" s="37"/>
      <c r="H58" s="120"/>
      <c r="I58" s="116"/>
      <c r="J58" s="121"/>
      <c r="L58" s="39"/>
      <c r="M58" s="116"/>
      <c r="N58" s="116"/>
      <c r="O58" s="116"/>
      <c r="P58" s="116"/>
      <c r="Q58" s="120"/>
      <c r="R58" s="120"/>
      <c r="S58" s="120"/>
      <c r="T58" s="116"/>
      <c r="U58" s="120"/>
      <c r="V58" s="118"/>
      <c r="W58" s="118"/>
      <c r="X58" s="118"/>
      <c r="Y58" s="118"/>
      <c r="Z58" s="118"/>
      <c r="AA58" s="10"/>
      <c r="AB58" s="10"/>
      <c r="AC58" s="10"/>
      <c r="AD58" s="10"/>
      <c r="AE58" s="39"/>
      <c r="AF58" s="37"/>
      <c r="AG58" s="37"/>
      <c r="AH58" s="37"/>
      <c r="AI58" s="37"/>
      <c r="AJ58" s="37"/>
      <c r="AK58" s="37"/>
      <c r="AL58" s="10"/>
      <c r="AM58" s="10"/>
      <c r="AN58" s="37"/>
      <c r="AO58" s="37"/>
      <c r="AP58" s="37"/>
      <c r="AQ58" s="37"/>
      <c r="AR58" s="37"/>
      <c r="AS58" s="37"/>
      <c r="AT58" s="37"/>
      <c r="AU58" s="10"/>
      <c r="AV58" s="10"/>
      <c r="AW58" s="10"/>
      <c r="AX58" s="10"/>
      <c r="AY58" s="39"/>
      <c r="AZ58" s="37"/>
      <c r="BA58" s="37"/>
      <c r="BB58" s="37"/>
      <c r="BC58" s="37"/>
      <c r="BD58" s="37"/>
      <c r="BE58" s="37"/>
      <c r="BF58" s="10"/>
      <c r="BG58" s="10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</row>
    <row r="59" spans="1:95" ht="9" customHeight="1" x14ac:dyDescent="0.2">
      <c r="A59" s="37"/>
      <c r="B59" s="37"/>
      <c r="C59" s="37"/>
      <c r="D59" s="37"/>
      <c r="E59" s="37"/>
      <c r="F59" s="37"/>
      <c r="G59" s="37"/>
      <c r="H59" s="120"/>
      <c r="I59" s="116"/>
      <c r="J59" s="121"/>
      <c r="K59" s="5"/>
      <c r="L59" s="39"/>
      <c r="M59" s="116"/>
      <c r="N59" s="116"/>
      <c r="O59" s="116"/>
      <c r="P59" s="116"/>
      <c r="Q59" s="120"/>
      <c r="R59" s="115"/>
      <c r="S59" s="120"/>
      <c r="T59" s="120"/>
      <c r="U59" s="115"/>
      <c r="V59" s="138"/>
      <c r="W59" s="115"/>
      <c r="X59" s="118"/>
      <c r="Y59" s="118"/>
      <c r="Z59" s="37"/>
      <c r="AA59" s="10"/>
      <c r="AB59" s="10"/>
      <c r="AC59" s="10"/>
      <c r="AD59" s="10"/>
      <c r="AE59" s="37"/>
      <c r="AF59" s="39"/>
      <c r="AG59" s="37"/>
      <c r="AH59" s="37"/>
      <c r="AI59" s="37"/>
      <c r="AJ59" s="37"/>
      <c r="AK59" s="37"/>
      <c r="AL59" s="10"/>
      <c r="AM59" s="10"/>
      <c r="AN59" s="37"/>
      <c r="AO59" s="37"/>
      <c r="AP59" s="37"/>
      <c r="AQ59" s="37"/>
      <c r="AR59" s="37"/>
      <c r="AS59" s="37"/>
      <c r="AT59" s="37"/>
      <c r="AU59" s="10"/>
      <c r="AV59" s="10"/>
      <c r="AW59" s="10"/>
      <c r="AX59" s="10"/>
      <c r="AY59" s="37"/>
      <c r="AZ59" s="39"/>
      <c r="BA59" s="37"/>
      <c r="BB59" s="37"/>
      <c r="BC59" s="37"/>
      <c r="BD59" s="37"/>
      <c r="BE59" s="37"/>
      <c r="BF59" s="10"/>
      <c r="BG59" s="10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</row>
    <row r="60" spans="1:95" ht="9" customHeight="1" x14ac:dyDescent="0.2">
      <c r="A60" s="10"/>
      <c r="B60" s="10"/>
      <c r="C60" s="10"/>
      <c r="D60" s="10"/>
      <c r="E60" s="10"/>
      <c r="F60" s="10"/>
      <c r="G60" s="10"/>
      <c r="H60" s="120"/>
      <c r="I60" s="116"/>
      <c r="J60" s="121"/>
      <c r="K60" s="115"/>
      <c r="L60" s="39"/>
      <c r="M60" s="116"/>
      <c r="N60" s="116"/>
      <c r="O60" s="116"/>
      <c r="P60" s="116"/>
      <c r="Q60" s="39"/>
      <c r="R60" s="115"/>
      <c r="S60" s="115"/>
      <c r="T60" s="115"/>
      <c r="U60" s="115"/>
      <c r="V60" s="115"/>
      <c r="W60" s="115"/>
      <c r="X60" s="115"/>
      <c r="Y60" s="115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</row>
    <row r="61" spans="1:95" ht="9" customHeight="1" x14ac:dyDescent="0.2">
      <c r="A61" s="10"/>
      <c r="B61" s="10"/>
      <c r="C61" s="10"/>
      <c r="D61" s="10"/>
      <c r="E61" s="10"/>
      <c r="F61" s="10"/>
      <c r="G61" s="10"/>
      <c r="H61" s="120"/>
      <c r="I61" s="116"/>
      <c r="J61" s="121"/>
      <c r="K61" s="115"/>
      <c r="L61" s="39"/>
      <c r="N61" s="116"/>
      <c r="O61" s="116"/>
      <c r="P61" s="116"/>
      <c r="Q61" s="39"/>
      <c r="R61" s="115"/>
      <c r="S61" s="115"/>
      <c r="T61" s="115"/>
      <c r="U61" s="115"/>
      <c r="V61" s="115"/>
      <c r="W61" s="115"/>
      <c r="X61" s="115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</row>
    <row r="62" spans="1:95" ht="9" customHeight="1" x14ac:dyDescent="0.2">
      <c r="A62" s="10"/>
      <c r="B62" s="10"/>
      <c r="C62" s="10"/>
      <c r="D62" s="10"/>
      <c r="E62" s="10"/>
      <c r="F62" s="10"/>
      <c r="G62" s="10"/>
      <c r="H62" s="116"/>
      <c r="I62" s="115"/>
      <c r="J62" s="116"/>
      <c r="L62" s="116"/>
      <c r="M62" s="116"/>
      <c r="N62" s="116"/>
      <c r="O62" s="116"/>
      <c r="P62" s="116"/>
      <c r="Q62" s="115"/>
      <c r="R62" s="115"/>
      <c r="S62" s="115"/>
      <c r="T62" s="115"/>
      <c r="U62" s="115"/>
      <c r="V62" s="115"/>
      <c r="W62" s="115"/>
      <c r="X62" s="115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</row>
    <row r="63" spans="1:95" ht="7.9" customHeight="1" x14ac:dyDescent="0.2">
      <c r="A63" s="10"/>
      <c r="B63" s="10"/>
      <c r="C63" s="10"/>
      <c r="D63" s="39"/>
      <c r="E63" s="10"/>
      <c r="F63" s="10"/>
      <c r="G63" s="10"/>
      <c r="H63" s="115"/>
      <c r="J63" s="120"/>
      <c r="K63" s="116"/>
      <c r="L63" s="116"/>
      <c r="M63" s="116"/>
      <c r="N63" s="116"/>
      <c r="O63" s="116"/>
      <c r="P63" s="116"/>
      <c r="Q63" s="115"/>
      <c r="R63" s="116"/>
      <c r="S63" s="115"/>
      <c r="T63" s="115"/>
      <c r="U63" s="115"/>
      <c r="V63" s="115"/>
      <c r="W63" s="115"/>
      <c r="X63" s="115"/>
      <c r="Y63" s="115"/>
      <c r="Z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39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39"/>
      <c r="BY63" s="10"/>
      <c r="BZ63" s="44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</row>
    <row r="64" spans="1:95" ht="9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15"/>
      <c r="K64" s="115"/>
      <c r="L64" s="116"/>
      <c r="M64" s="116"/>
      <c r="N64" s="116"/>
      <c r="O64" s="116"/>
      <c r="P64" s="116"/>
      <c r="Q64" s="116"/>
      <c r="R64" s="116"/>
      <c r="S64" s="115"/>
      <c r="T64" s="115"/>
      <c r="U64" s="115"/>
      <c r="V64" s="115"/>
      <c r="W64" s="115"/>
      <c r="X64" s="115"/>
      <c r="Y64" s="115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39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</row>
    <row r="71" spans="13:13" hidden="1" x14ac:dyDescent="0.2">
      <c r="M71" s="4"/>
    </row>
    <row r="72" spans="13:13" x14ac:dyDescent="0.2"/>
    <row r="73" spans="13:13" x14ac:dyDescent="0.2"/>
    <row r="74" spans="13:13" x14ac:dyDescent="0.2"/>
  </sheetData>
  <mergeCells count="63">
    <mergeCell ref="AF1:AN1"/>
    <mergeCell ref="AZ1:BH1"/>
    <mergeCell ref="BZ1:CA1"/>
    <mergeCell ref="CF11:CN11"/>
    <mergeCell ref="AL11:AT11"/>
    <mergeCell ref="BP7:BP9"/>
    <mergeCell ref="BQ8:BQ9"/>
    <mergeCell ref="H12:H13"/>
    <mergeCell ref="I12:I13"/>
    <mergeCell ref="Q12:Z12"/>
    <mergeCell ref="M12:P12"/>
    <mergeCell ref="J12:L12"/>
    <mergeCell ref="BV12:CC12"/>
    <mergeCell ref="AU11:AU13"/>
    <mergeCell ref="AV11:AV13"/>
    <mergeCell ref="AW11:BE11"/>
    <mergeCell ref="BF11:BN11"/>
    <mergeCell ref="BO11:BO13"/>
    <mergeCell ref="BQ11:CE11"/>
    <mergeCell ref="BQ12:BQ13"/>
    <mergeCell ref="I2:J2"/>
    <mergeCell ref="A7:A9"/>
    <mergeCell ref="G7:G9"/>
    <mergeCell ref="F7:F9"/>
    <mergeCell ref="BP11:BP13"/>
    <mergeCell ref="F11:F13"/>
    <mergeCell ref="G11:G13"/>
    <mergeCell ref="AA11:AA13"/>
    <mergeCell ref="AB11:AB13"/>
    <mergeCell ref="AC11:AK11"/>
    <mergeCell ref="A11:A13"/>
    <mergeCell ref="B11:B13"/>
    <mergeCell ref="C11:C13"/>
    <mergeCell ref="D11:D13"/>
    <mergeCell ref="E11:E13"/>
    <mergeCell ref="BO7:BO9"/>
    <mergeCell ref="K2:Q2"/>
    <mergeCell ref="AY2:BF2"/>
    <mergeCell ref="BT2:BU2"/>
    <mergeCell ref="BW2:CE2"/>
    <mergeCell ref="CF7:CN7"/>
    <mergeCell ref="BF7:BN7"/>
    <mergeCell ref="AW7:BE7"/>
    <mergeCell ref="AB7:AB9"/>
    <mergeCell ref="AU7:AU9"/>
    <mergeCell ref="AV7:AV9"/>
    <mergeCell ref="AB2:AC2"/>
    <mergeCell ref="AE2:AL2"/>
    <mergeCell ref="AV2:AW2"/>
    <mergeCell ref="BV8:CC8"/>
    <mergeCell ref="BR7:CE7"/>
    <mergeCell ref="B7:B9"/>
    <mergeCell ref="E7:E9"/>
    <mergeCell ref="AL7:AT7"/>
    <mergeCell ref="Q8:Z8"/>
    <mergeCell ref="D7:D9"/>
    <mergeCell ref="C7:C9"/>
    <mergeCell ref="M8:P8"/>
    <mergeCell ref="AC7:AK7"/>
    <mergeCell ref="AA7:AA9"/>
    <mergeCell ref="I8:I9"/>
    <mergeCell ref="H8:H9"/>
    <mergeCell ref="J8:L8"/>
  </mergeCells>
  <phoneticPr fontId="0" type="noConversion"/>
  <printOptions horizontalCentered="1" verticalCentered="1" gridLines="1" gridLinesSet="0"/>
  <pageMargins left="0.78740157480314965" right="0.78740157480314965" top="0.39370078740157483" bottom="0.39370078740157483" header="0.11811023622047245" footer="0.11811023622047245"/>
  <pageSetup paperSize="9" scale="64" fitToWidth="3" pageOrder="overThenDown" orientation="landscape" horizontalDpi="300" verticalDpi="360" r:id="rId1"/>
  <headerFooter alignWithMargins="0"/>
  <colBreaks count="4" manualBreakCount="4">
    <brk id="26" max="54" man="1"/>
    <brk id="46" max="54" man="1"/>
    <brk id="66" max="54" man="1"/>
    <brk id="95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8"/>
  <sheetViews>
    <sheetView view="pageBreakPreview" zoomScale="60" zoomScaleNormal="100" workbookViewId="0">
      <selection activeCell="U49" sqref="U49"/>
    </sheetView>
  </sheetViews>
  <sheetFormatPr defaultColWidth="11.5703125" defaultRowHeight="12.75" x14ac:dyDescent="0.2"/>
  <cols>
    <col min="1" max="1" width="6.42578125" customWidth="1"/>
  </cols>
  <sheetData>
    <row r="2" spans="1:14" x14ac:dyDescent="0.2">
      <c r="A2" s="61"/>
      <c r="B2" s="61"/>
      <c r="C2" s="61"/>
      <c r="D2" s="61"/>
      <c r="E2" s="61"/>
      <c r="F2" s="61"/>
      <c r="G2" s="61"/>
    </row>
    <row r="3" spans="1:14" x14ac:dyDescent="0.2">
      <c r="A3" s="61"/>
      <c r="B3" s="61"/>
      <c r="C3" s="61"/>
      <c r="D3" s="61"/>
      <c r="E3" s="61"/>
      <c r="F3" s="61"/>
      <c r="G3" s="61"/>
    </row>
    <row r="4" spans="1:14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4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4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4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4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4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4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x14ac:dyDescent="0.2">
      <c r="H23" s="61"/>
      <c r="I23" s="61"/>
      <c r="J23" s="61"/>
      <c r="K23" s="61"/>
      <c r="L23" s="61"/>
      <c r="M23" s="61"/>
      <c r="N23" s="61"/>
    </row>
    <row r="24" spans="1:14" x14ac:dyDescent="0.2">
      <c r="H24" s="61"/>
      <c r="I24" s="61"/>
      <c r="J24" s="61"/>
      <c r="K24" s="61"/>
      <c r="L24" s="61"/>
      <c r="M24" s="61"/>
      <c r="N24" s="61"/>
    </row>
    <row r="48" ht="12.75" customHeight="1" x14ac:dyDescent="0.2"/>
  </sheetData>
  <phoneticPr fontId="0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8" fitToHeight="2" orientation="landscape" r:id="rId1"/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B-Daten</vt:lpstr>
      <vt:lpstr>report</vt:lpstr>
      <vt:lpstr>trend</vt:lpstr>
      <vt:lpstr>trend!Print_Area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Monatsbericht für TSBericht</dc:title>
  <dc:creator>Rene Pester</dc:creator>
  <cp:lastModifiedBy>Nikola</cp:lastModifiedBy>
  <cp:lastPrinted>2014-01-15T10:08:29Z</cp:lastPrinted>
  <dcterms:created xsi:type="dcterms:W3CDTF">1998-02-01T16:57:33Z</dcterms:created>
  <dcterms:modified xsi:type="dcterms:W3CDTF">2023-07-12T10:01:58Z</dcterms:modified>
</cp:coreProperties>
</file>